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ofekm-my.sharepoint.com/personal/office_ofekm_com/Documents/שולחן העבודה/"/>
    </mc:Choice>
  </mc:AlternateContent>
  <xr:revisionPtr revIDLastSave="74" documentId="8_{2F0E7A44-EE3F-4B04-82A5-D7EEA7121B02}" xr6:coauthVersionLast="47" xr6:coauthVersionMax="47" xr10:uidLastSave="{ABFE14DF-9B56-43A9-8AC6-A2277BFC4E8A}"/>
  <bookViews>
    <workbookView xWindow="-120" yWindow="-120" windowWidth="29040" windowHeight="15720" firstSheet="12" activeTab="18" xr2:uid="{00000000-000D-0000-FFFF-FFFF00000000}"/>
  </bookViews>
  <sheets>
    <sheet name="פתיחה" sheetId="1" r:id="rId1"/>
    <sheet name="נתונים אישיים" sheetId="2" r:id="rId2"/>
    <sheet name="בנק" sheetId="3" r:id="rId3"/>
    <sheet name="יעדים" sheetId="4" r:id="rId4"/>
    <sheet name=" שיקוף הכנסות והוצאות חודשי" sheetId="5" r:id="rId5"/>
    <sheet name="חסכונות ונכסים" sheetId="6" r:id="rId6"/>
    <sheet name="התחיבויות" sheetId="7" r:id="rId7"/>
    <sheet name="הגנות כלכליות" sheetId="8" r:id="rId8"/>
    <sheet name="שיפור וייעול - בניית תקציב" sheetId="9" r:id="rId9"/>
    <sheet name="בקרה קבועות" sheetId="12" r:id="rId10"/>
    <sheet name="תקציב קבוע" sheetId="10" r:id="rId11"/>
    <sheet name="תקציב חירום" sheetId="11" r:id="rId12"/>
    <sheet name="בקרה משתנות" sheetId="13" r:id="rId13"/>
    <sheet name="נתוני עזר" sheetId="14" r:id="rId14"/>
    <sheet name="ניהול ספקים" sheetId="15" r:id="rId15"/>
    <sheet name="שווי נקי" sheetId="16" r:id="rId16"/>
    <sheet name="סיכום" sheetId="17" r:id="rId17"/>
    <sheet name="מתי אני בחופש כלכלי" sheetId="18" r:id="rId18"/>
    <sheet name="הערות|מסקנות|משימות לביצוע" sheetId="19" r:id="rId19"/>
  </sheets>
  <definedNames>
    <definedName name="ביגוד">' שיקוף הכנסות והוצאות חודשי'!$I$176:$J$189</definedName>
    <definedName name="ביגוד_הנעלה">' שיקוף הכנסות והוצאות חודשי'!$I$187:$I$203</definedName>
    <definedName name="ביגוד_חירום">'תקציב חירום'!$L$182:$N$198</definedName>
    <definedName name="ביגוד_ייעול">'שיפור וייעול - בניית תקציב'!$L$188:$N$204</definedName>
    <definedName name="ביגוד_קבוע">'תקציב קבוע'!$L$185:$N$201</definedName>
    <definedName name="חגים">' שיקוף הכנסות והוצאות חודשי'!$B$187:$C$203</definedName>
    <definedName name="חגים_חירום">'תקציב חירום'!$C$182:$D$198</definedName>
    <definedName name="חגים_חרום">'תקציב חירום'!$C$182:$D$198</definedName>
    <definedName name="חגים_ייעול">'שיפור וייעול - בניית תקציב'!$A$188:$C$203</definedName>
    <definedName name="חגים_קבוע">'תקציב קבוע'!$C$185:$D$201</definedName>
    <definedName name="חשמל">' שיקוף הכנסות והוצאות חודשי'!$L$187:$M$203</definedName>
    <definedName name="מים">' שיקוף הכנסות והוצאות חודשי'!$N$187:$P$203</definedName>
    <definedName name="מתנות">' שיקוף הכנסות והוצאות חודשי'!$E$187:$F$203</definedName>
    <definedName name="מתנות_חירום">'תקציב חירום'!$F$182:$J$198</definedName>
    <definedName name="מתנות_ייעול">'שיפור וייעול - בניית תקציב'!$F$188:$H$203</definedName>
    <definedName name="מתנות_קבוע">'תקציב קבוע'!$F$185:$J$201</definedName>
    <definedName name="סימולטור">#REF!</definedName>
    <definedName name="שיטות_תשלום">'נתוני עזר'!$A$10:$A$23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7" l="1"/>
  <c r="M1" i="17"/>
  <c r="L1" i="17"/>
  <c r="K1" i="17"/>
  <c r="J1" i="17"/>
  <c r="I1" i="17"/>
  <c r="H1" i="17"/>
  <c r="G1" i="17"/>
  <c r="F1" i="17"/>
  <c r="E1" i="17"/>
  <c r="D1" i="17"/>
  <c r="C1" i="17"/>
  <c r="I37" i="15"/>
  <c r="B37" i="15"/>
  <c r="BK90" i="13"/>
  <c r="K7" i="17" s="1"/>
  <c r="AY90" i="13"/>
  <c r="I7" i="17" s="1"/>
  <c r="BV89" i="13"/>
  <c r="BU89" i="13"/>
  <c r="BT89" i="13"/>
  <c r="BS89" i="13"/>
  <c r="BR89" i="13"/>
  <c r="BW90" i="13" s="1"/>
  <c r="M7" i="17" s="1"/>
  <c r="BP89" i="13"/>
  <c r="BO89" i="13"/>
  <c r="BN89" i="13"/>
  <c r="BM89" i="13"/>
  <c r="BL89" i="13"/>
  <c r="BJ89" i="13"/>
  <c r="BI89" i="13"/>
  <c r="BH89" i="13"/>
  <c r="BG89" i="13"/>
  <c r="BF89" i="13"/>
  <c r="BD89" i="13"/>
  <c r="BC89" i="13"/>
  <c r="BB89" i="13"/>
  <c r="BA89" i="13"/>
  <c r="AZ89" i="13"/>
  <c r="BE90" i="13" s="1"/>
  <c r="J7" i="17" s="1"/>
  <c r="AX89" i="13"/>
  <c r="AW89" i="13"/>
  <c r="AV89" i="13"/>
  <c r="AU89" i="13"/>
  <c r="AT89" i="13"/>
  <c r="AR89" i="13"/>
  <c r="AQ89" i="13"/>
  <c r="AP89" i="13"/>
  <c r="AO89" i="13"/>
  <c r="AN89" i="13"/>
  <c r="AL89" i="13"/>
  <c r="AK89" i="13"/>
  <c r="AJ89" i="13"/>
  <c r="AI89" i="13"/>
  <c r="AH89" i="13"/>
  <c r="AF89" i="13"/>
  <c r="AE89" i="13"/>
  <c r="AD89" i="13"/>
  <c r="AC89" i="13"/>
  <c r="AB89" i="13"/>
  <c r="Z89" i="13"/>
  <c r="Y89" i="13"/>
  <c r="X89" i="13"/>
  <c r="W89" i="13"/>
  <c r="V89" i="13"/>
  <c r="AA90" i="13" s="1"/>
  <c r="E7" i="17" s="1"/>
  <c r="T89" i="13"/>
  <c r="S89" i="13"/>
  <c r="R89" i="13"/>
  <c r="Q89" i="13"/>
  <c r="P89" i="13"/>
  <c r="N89" i="13"/>
  <c r="M89" i="13"/>
  <c r="L89" i="13"/>
  <c r="K89" i="13"/>
  <c r="O90" i="13" s="1"/>
  <c r="C7" i="17" s="1"/>
  <c r="J89" i="13"/>
  <c r="H89" i="13"/>
  <c r="G89" i="13"/>
  <c r="F89" i="13"/>
  <c r="E89" i="13"/>
  <c r="D89" i="13"/>
  <c r="B271" i="12"/>
  <c r="B269" i="12"/>
  <c r="B266" i="12"/>
  <c r="B265" i="12"/>
  <c r="B264" i="12"/>
  <c r="AA65" i="12"/>
  <c r="M5" i="17" s="1"/>
  <c r="Y65" i="12"/>
  <c r="L5" i="17" s="1"/>
  <c r="W65" i="12"/>
  <c r="K5" i="17" s="1"/>
  <c r="K9" i="17" s="1"/>
  <c r="U65" i="12"/>
  <c r="J5" i="17" s="1"/>
  <c r="J9" i="17" s="1"/>
  <c r="S65" i="12"/>
  <c r="I5" i="17" s="1"/>
  <c r="I9" i="17" s="1"/>
  <c r="Q65" i="12"/>
  <c r="H5" i="17" s="1"/>
  <c r="O65" i="12"/>
  <c r="G5" i="17" s="1"/>
  <c r="M65" i="12"/>
  <c r="F5" i="17" s="1"/>
  <c r="K65" i="12"/>
  <c r="E5" i="17" s="1"/>
  <c r="E9" i="17" s="1"/>
  <c r="I65" i="12"/>
  <c r="D5" i="17" s="1"/>
  <c r="G65" i="12"/>
  <c r="C5" i="17" s="1"/>
  <c r="E65" i="12"/>
  <c r="B5" i="17" s="1"/>
  <c r="G196" i="11"/>
  <c r="G195" i="11"/>
  <c r="F195" i="11"/>
  <c r="G194" i="11"/>
  <c r="G193" i="11"/>
  <c r="C193" i="11"/>
  <c r="G192" i="11"/>
  <c r="G191" i="11"/>
  <c r="G190" i="11"/>
  <c r="G189" i="11"/>
  <c r="F189" i="11"/>
  <c r="G188" i="11"/>
  <c r="G187" i="11"/>
  <c r="G186" i="11"/>
  <c r="G185" i="11"/>
  <c r="G184" i="11"/>
  <c r="G197" i="11" s="1"/>
  <c r="G198" i="11" s="1"/>
  <c r="H176" i="11"/>
  <c r="H174" i="11"/>
  <c r="G174" i="11"/>
  <c r="H173" i="11"/>
  <c r="G173" i="11"/>
  <c r="H172" i="11"/>
  <c r="G172" i="11"/>
  <c r="H171" i="11"/>
  <c r="G171" i="11"/>
  <c r="H170" i="11"/>
  <c r="G170" i="11"/>
  <c r="H169" i="11"/>
  <c r="G169" i="11"/>
  <c r="H168" i="11"/>
  <c r="G168" i="11"/>
  <c r="H167" i="11"/>
  <c r="G167" i="11"/>
  <c r="H166" i="11"/>
  <c r="G166" i="11"/>
  <c r="D166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C150" i="11"/>
  <c r="G149" i="11"/>
  <c r="H144" i="11"/>
  <c r="G144" i="11"/>
  <c r="H143" i="11"/>
  <c r="G143" i="11"/>
  <c r="H142" i="11"/>
  <c r="G142" i="11"/>
  <c r="H141" i="11"/>
  <c r="G141" i="11"/>
  <c r="H140" i="11"/>
  <c r="G140" i="11"/>
  <c r="H139" i="11"/>
  <c r="G139" i="11"/>
  <c r="H138" i="11"/>
  <c r="G138" i="11"/>
  <c r="H137" i="11"/>
  <c r="G137" i="11"/>
  <c r="H136" i="11"/>
  <c r="G136" i="11"/>
  <c r="H135" i="11"/>
  <c r="G135" i="11"/>
  <c r="H134" i="11"/>
  <c r="G134" i="11"/>
  <c r="H133" i="11"/>
  <c r="G133" i="11"/>
  <c r="H131" i="11"/>
  <c r="G131" i="11"/>
  <c r="H130" i="11"/>
  <c r="G130" i="11"/>
  <c r="H129" i="11"/>
  <c r="G129" i="11"/>
  <c r="H128" i="11"/>
  <c r="G128" i="11"/>
  <c r="H126" i="11"/>
  <c r="G126" i="11"/>
  <c r="H125" i="11"/>
  <c r="G125" i="11"/>
  <c r="H124" i="11"/>
  <c r="G124" i="11"/>
  <c r="H123" i="11"/>
  <c r="G123" i="11"/>
  <c r="H122" i="11"/>
  <c r="G122" i="11"/>
  <c r="H121" i="11"/>
  <c r="G121" i="11"/>
  <c r="H119" i="11"/>
  <c r="G119" i="11"/>
  <c r="H118" i="11"/>
  <c r="G118" i="11"/>
  <c r="H117" i="11"/>
  <c r="G117" i="11"/>
  <c r="H116" i="11"/>
  <c r="G116" i="11"/>
  <c r="H115" i="11"/>
  <c r="G115" i="11"/>
  <c r="H114" i="11"/>
  <c r="G114" i="11"/>
  <c r="H113" i="11"/>
  <c r="G113" i="11"/>
  <c r="H112" i="11"/>
  <c r="G112" i="11"/>
  <c r="H110" i="11"/>
  <c r="G110" i="11"/>
  <c r="H109" i="11"/>
  <c r="G109" i="11"/>
  <c r="H108" i="11"/>
  <c r="G108" i="11"/>
  <c r="H107" i="11"/>
  <c r="G107" i="11"/>
  <c r="H106" i="11"/>
  <c r="G106" i="11"/>
  <c r="H105" i="11"/>
  <c r="G105" i="11"/>
  <c r="H103" i="11"/>
  <c r="G103" i="11"/>
  <c r="H102" i="11"/>
  <c r="G102" i="11"/>
  <c r="H101" i="11"/>
  <c r="G101" i="11"/>
  <c r="H100" i="11"/>
  <c r="G100" i="11"/>
  <c r="H99" i="11"/>
  <c r="G99" i="11"/>
  <c r="H98" i="11"/>
  <c r="G98" i="11"/>
  <c r="H96" i="11"/>
  <c r="G96" i="11"/>
  <c r="H95" i="11"/>
  <c r="G95" i="11"/>
  <c r="H94" i="11"/>
  <c r="G94" i="11"/>
  <c r="H93" i="11"/>
  <c r="G93" i="11"/>
  <c r="H92" i="11"/>
  <c r="G92" i="11"/>
  <c r="H91" i="11"/>
  <c r="G91" i="11"/>
  <c r="H90" i="11"/>
  <c r="G90" i="11"/>
  <c r="H89" i="11"/>
  <c r="G89" i="11"/>
  <c r="H88" i="11"/>
  <c r="G88" i="11"/>
  <c r="H87" i="11"/>
  <c r="G87" i="11"/>
  <c r="H86" i="11"/>
  <c r="G86" i="11"/>
  <c r="H85" i="11"/>
  <c r="G85" i="11"/>
  <c r="H84" i="11"/>
  <c r="G84" i="11"/>
  <c r="H83" i="11"/>
  <c r="G83" i="11"/>
  <c r="H82" i="11"/>
  <c r="G82" i="11"/>
  <c r="H81" i="11"/>
  <c r="G81" i="11"/>
  <c r="H80" i="11"/>
  <c r="G80" i="11"/>
  <c r="H79" i="11"/>
  <c r="G79" i="11"/>
  <c r="H78" i="11"/>
  <c r="G78" i="11"/>
  <c r="H77" i="11"/>
  <c r="G77" i="11"/>
  <c r="H72" i="11"/>
  <c r="G72" i="11"/>
  <c r="H71" i="11"/>
  <c r="G71" i="11"/>
  <c r="H70" i="11"/>
  <c r="G70" i="11"/>
  <c r="H69" i="11"/>
  <c r="G69" i="11"/>
  <c r="H68" i="11"/>
  <c r="G68" i="11"/>
  <c r="H67" i="11"/>
  <c r="G67" i="11"/>
  <c r="H66" i="11"/>
  <c r="G66" i="11"/>
  <c r="H65" i="11"/>
  <c r="G65" i="11"/>
  <c r="H63" i="11"/>
  <c r="G63" i="11"/>
  <c r="H62" i="11"/>
  <c r="G62" i="11"/>
  <c r="H61" i="11"/>
  <c r="G61" i="11"/>
  <c r="H60" i="11"/>
  <c r="G60" i="11"/>
  <c r="H59" i="11"/>
  <c r="G59" i="11"/>
  <c r="H58" i="11"/>
  <c r="G58" i="11"/>
  <c r="H57" i="11"/>
  <c r="G57" i="11"/>
  <c r="H56" i="11"/>
  <c r="G56" i="11"/>
  <c r="G55" i="11"/>
  <c r="H53" i="11"/>
  <c r="G53" i="11"/>
  <c r="H52" i="11"/>
  <c r="G52" i="11"/>
  <c r="H51" i="11"/>
  <c r="G51" i="11"/>
  <c r="H50" i="11"/>
  <c r="G50" i="11"/>
  <c r="H49" i="11"/>
  <c r="G49" i="11"/>
  <c r="M48" i="11"/>
  <c r="H48" i="11"/>
  <c r="G48" i="11"/>
  <c r="H47" i="11"/>
  <c r="G47" i="11"/>
  <c r="H45" i="11"/>
  <c r="G45" i="11"/>
  <c r="H44" i="11"/>
  <c r="G44" i="11"/>
  <c r="H43" i="11"/>
  <c r="G43" i="11"/>
  <c r="H42" i="11"/>
  <c r="G42" i="11"/>
  <c r="H41" i="11"/>
  <c r="G41" i="11"/>
  <c r="H40" i="11"/>
  <c r="G40" i="11"/>
  <c r="H39" i="11"/>
  <c r="G39" i="11"/>
  <c r="H37" i="11"/>
  <c r="G37" i="11"/>
  <c r="H36" i="11"/>
  <c r="G36" i="11"/>
  <c r="H35" i="11"/>
  <c r="G35" i="11"/>
  <c r="H34" i="11"/>
  <c r="G34" i="11"/>
  <c r="H33" i="11"/>
  <c r="G33" i="11"/>
  <c r="H32" i="11"/>
  <c r="G32" i="11"/>
  <c r="H31" i="11"/>
  <c r="G31" i="11"/>
  <c r="H30" i="11"/>
  <c r="G30" i="11"/>
  <c r="H29" i="11"/>
  <c r="G29" i="11"/>
  <c r="H28" i="11"/>
  <c r="G28" i="11"/>
  <c r="H27" i="11"/>
  <c r="G27" i="11"/>
  <c r="H26" i="11"/>
  <c r="G26" i="11"/>
  <c r="H25" i="11"/>
  <c r="G25" i="11"/>
  <c r="H24" i="11"/>
  <c r="G24" i="11"/>
  <c r="H23" i="11"/>
  <c r="G23" i="11"/>
  <c r="H22" i="11"/>
  <c r="G22" i="11"/>
  <c r="H21" i="11"/>
  <c r="G21" i="11"/>
  <c r="H20" i="11"/>
  <c r="G20" i="11"/>
  <c r="H19" i="11"/>
  <c r="G19" i="11"/>
  <c r="H17" i="11"/>
  <c r="G17" i="11"/>
  <c r="H16" i="11"/>
  <c r="G16" i="11"/>
  <c r="H15" i="11"/>
  <c r="G15" i="11"/>
  <c r="H14" i="11"/>
  <c r="G14" i="11"/>
  <c r="H13" i="11"/>
  <c r="G13" i="11"/>
  <c r="H12" i="11"/>
  <c r="G12" i="11"/>
  <c r="H11" i="11"/>
  <c r="G11" i="11"/>
  <c r="H10" i="11"/>
  <c r="G10" i="11"/>
  <c r="H9" i="11"/>
  <c r="G9" i="11"/>
  <c r="H8" i="11"/>
  <c r="G8" i="11"/>
  <c r="H7" i="11"/>
  <c r="G7" i="11"/>
  <c r="H6" i="11"/>
  <c r="G6" i="11"/>
  <c r="L199" i="10"/>
  <c r="L196" i="11" s="1"/>
  <c r="G199" i="10"/>
  <c r="F199" i="10"/>
  <c r="F196" i="11" s="1"/>
  <c r="C199" i="10"/>
  <c r="C196" i="11" s="1"/>
  <c r="L198" i="10"/>
  <c r="L195" i="11" s="1"/>
  <c r="G198" i="10"/>
  <c r="F198" i="10"/>
  <c r="C198" i="10"/>
  <c r="C195" i="11" s="1"/>
  <c r="L197" i="10"/>
  <c r="L194" i="11" s="1"/>
  <c r="G197" i="10"/>
  <c r="F197" i="10"/>
  <c r="F194" i="11" s="1"/>
  <c r="C197" i="10"/>
  <c r="C194" i="11" s="1"/>
  <c r="L196" i="10"/>
  <c r="L193" i="11" s="1"/>
  <c r="I196" i="10"/>
  <c r="I193" i="11" s="1"/>
  <c r="G196" i="10"/>
  <c r="F196" i="10"/>
  <c r="F193" i="11" s="1"/>
  <c r="C196" i="10"/>
  <c r="L195" i="10"/>
  <c r="L192" i="11" s="1"/>
  <c r="G195" i="10"/>
  <c r="F195" i="10"/>
  <c r="F192" i="11" s="1"/>
  <c r="C195" i="10"/>
  <c r="C192" i="11" s="1"/>
  <c r="L194" i="10"/>
  <c r="L191" i="11" s="1"/>
  <c r="G194" i="10"/>
  <c r="F194" i="10"/>
  <c r="F191" i="11" s="1"/>
  <c r="C194" i="10"/>
  <c r="C191" i="11" s="1"/>
  <c r="L193" i="10"/>
  <c r="L190" i="11" s="1"/>
  <c r="G193" i="10"/>
  <c r="F193" i="10"/>
  <c r="F190" i="11" s="1"/>
  <c r="C193" i="10"/>
  <c r="C190" i="11" s="1"/>
  <c r="L192" i="10"/>
  <c r="L189" i="11" s="1"/>
  <c r="G192" i="10"/>
  <c r="F192" i="10"/>
  <c r="C192" i="10"/>
  <c r="C189" i="11" s="1"/>
  <c r="L191" i="10"/>
  <c r="L188" i="11" s="1"/>
  <c r="G191" i="10"/>
  <c r="F191" i="10"/>
  <c r="F188" i="11" s="1"/>
  <c r="C191" i="10"/>
  <c r="C188" i="11" s="1"/>
  <c r="L190" i="10"/>
  <c r="L187" i="11" s="1"/>
  <c r="G190" i="10"/>
  <c r="F190" i="10"/>
  <c r="F187" i="11" s="1"/>
  <c r="C190" i="10"/>
  <c r="C187" i="11" s="1"/>
  <c r="L189" i="10"/>
  <c r="L186" i="11" s="1"/>
  <c r="G189" i="10"/>
  <c r="F189" i="10"/>
  <c r="F186" i="11" s="1"/>
  <c r="C189" i="10"/>
  <c r="C186" i="11" s="1"/>
  <c r="L188" i="10"/>
  <c r="L185" i="11" s="1"/>
  <c r="I188" i="10"/>
  <c r="I185" i="11" s="1"/>
  <c r="G188" i="10"/>
  <c r="F188" i="10"/>
  <c r="F185" i="11" s="1"/>
  <c r="C188" i="10"/>
  <c r="C185" i="11" s="1"/>
  <c r="L187" i="10"/>
  <c r="L184" i="11" s="1"/>
  <c r="G187" i="10"/>
  <c r="F187" i="10"/>
  <c r="F184" i="11" s="1"/>
  <c r="C187" i="10"/>
  <c r="C184" i="11" s="1"/>
  <c r="H177" i="10"/>
  <c r="G177" i="10"/>
  <c r="H176" i="10"/>
  <c r="G176" i="10"/>
  <c r="H175" i="10"/>
  <c r="G175" i="10"/>
  <c r="H174" i="10"/>
  <c r="G174" i="10"/>
  <c r="H173" i="10"/>
  <c r="G173" i="10"/>
  <c r="D173" i="10"/>
  <c r="B84" i="13" s="1"/>
  <c r="H172" i="10"/>
  <c r="G172" i="10"/>
  <c r="D172" i="10"/>
  <c r="H171" i="10"/>
  <c r="G171" i="10"/>
  <c r="D171" i="10"/>
  <c r="B82" i="13" s="1"/>
  <c r="H170" i="10"/>
  <c r="G170" i="10"/>
  <c r="D170" i="10"/>
  <c r="H169" i="10"/>
  <c r="G169" i="10"/>
  <c r="D169" i="10"/>
  <c r="B80" i="13" s="1"/>
  <c r="H166" i="10"/>
  <c r="G166" i="10"/>
  <c r="H165" i="10"/>
  <c r="G165" i="10"/>
  <c r="H164" i="10"/>
  <c r="G164" i="10"/>
  <c r="H163" i="10"/>
  <c r="G163" i="10"/>
  <c r="H162" i="10"/>
  <c r="G162" i="10"/>
  <c r="H161" i="10"/>
  <c r="G161" i="10"/>
  <c r="H160" i="10"/>
  <c r="G160" i="10"/>
  <c r="H159" i="10"/>
  <c r="G159" i="10"/>
  <c r="H158" i="10"/>
  <c r="G158" i="10"/>
  <c r="H157" i="10"/>
  <c r="G157" i="10"/>
  <c r="H156" i="10"/>
  <c r="G156" i="10"/>
  <c r="H155" i="10"/>
  <c r="G155" i="10"/>
  <c r="H154" i="10"/>
  <c r="G154" i="10"/>
  <c r="H153" i="10"/>
  <c r="G153" i="10"/>
  <c r="D153" i="10"/>
  <c r="D150" i="11" s="1"/>
  <c r="H152" i="10"/>
  <c r="G152" i="10"/>
  <c r="H147" i="10"/>
  <c r="G147" i="10"/>
  <c r="D147" i="10"/>
  <c r="H146" i="10"/>
  <c r="G146" i="10"/>
  <c r="H145" i="10"/>
  <c r="G145" i="10"/>
  <c r="D145" i="10"/>
  <c r="H144" i="10"/>
  <c r="G144" i="10"/>
  <c r="H143" i="10"/>
  <c r="G143" i="10"/>
  <c r="D143" i="10"/>
  <c r="H142" i="10"/>
  <c r="G142" i="10"/>
  <c r="H141" i="10"/>
  <c r="G141" i="10"/>
  <c r="D141" i="10"/>
  <c r="H140" i="10"/>
  <c r="G140" i="10"/>
  <c r="H139" i="10"/>
  <c r="G139" i="10"/>
  <c r="D139" i="10"/>
  <c r="H138" i="10"/>
  <c r="G138" i="10"/>
  <c r="H137" i="10"/>
  <c r="G137" i="10"/>
  <c r="D137" i="10"/>
  <c r="H136" i="10"/>
  <c r="G136" i="10"/>
  <c r="E136" i="10"/>
  <c r="H134" i="10"/>
  <c r="G134" i="10"/>
  <c r="H133" i="10"/>
  <c r="G133" i="10"/>
  <c r="H132" i="10"/>
  <c r="G132" i="10"/>
  <c r="H131" i="10"/>
  <c r="G131" i="10"/>
  <c r="H130" i="10"/>
  <c r="G130" i="10"/>
  <c r="H129" i="10"/>
  <c r="G129" i="10"/>
  <c r="H128" i="10"/>
  <c r="G128" i="10"/>
  <c r="H127" i="10"/>
  <c r="G127" i="10"/>
  <c r="E127" i="10"/>
  <c r="H126" i="10"/>
  <c r="G126" i="10"/>
  <c r="H125" i="10"/>
  <c r="G125" i="10"/>
  <c r="H124" i="10"/>
  <c r="G124" i="10"/>
  <c r="H122" i="10"/>
  <c r="G122" i="10"/>
  <c r="H121" i="10"/>
  <c r="G121" i="10"/>
  <c r="H120" i="10"/>
  <c r="G120" i="10"/>
  <c r="H119" i="10"/>
  <c r="G119" i="10"/>
  <c r="H118" i="10"/>
  <c r="G118" i="10"/>
  <c r="H117" i="10"/>
  <c r="G117" i="10"/>
  <c r="H116" i="10"/>
  <c r="G116" i="10"/>
  <c r="H115" i="10"/>
  <c r="G115" i="10"/>
  <c r="H113" i="10"/>
  <c r="G113" i="10"/>
  <c r="H112" i="10"/>
  <c r="G112" i="10"/>
  <c r="H111" i="10"/>
  <c r="G111" i="10"/>
  <c r="H110" i="10"/>
  <c r="G110" i="10"/>
  <c r="H109" i="10"/>
  <c r="G109" i="10"/>
  <c r="H108" i="10"/>
  <c r="G108" i="10"/>
  <c r="H106" i="10"/>
  <c r="G106" i="10"/>
  <c r="H105" i="10"/>
  <c r="G105" i="10"/>
  <c r="H104" i="10"/>
  <c r="G104" i="10"/>
  <c r="H103" i="10"/>
  <c r="G103" i="10"/>
  <c r="H102" i="10"/>
  <c r="G102" i="10"/>
  <c r="H101" i="10"/>
  <c r="G101" i="10"/>
  <c r="H99" i="10"/>
  <c r="G99" i="10"/>
  <c r="H98" i="10"/>
  <c r="G98" i="10"/>
  <c r="H97" i="10"/>
  <c r="G97" i="10"/>
  <c r="H96" i="10"/>
  <c r="G96" i="10"/>
  <c r="H95" i="10"/>
  <c r="G95" i="10"/>
  <c r="H94" i="10"/>
  <c r="G94" i="10"/>
  <c r="H93" i="10"/>
  <c r="G93" i="10"/>
  <c r="H92" i="10"/>
  <c r="G92" i="10"/>
  <c r="H91" i="10"/>
  <c r="G91" i="10"/>
  <c r="H90" i="10"/>
  <c r="G90" i="10"/>
  <c r="H89" i="10"/>
  <c r="G89" i="10"/>
  <c r="H88" i="10"/>
  <c r="G88" i="10"/>
  <c r="H87" i="10"/>
  <c r="G87" i="10"/>
  <c r="H86" i="10"/>
  <c r="G86" i="10"/>
  <c r="H85" i="10"/>
  <c r="G85" i="10"/>
  <c r="H84" i="10"/>
  <c r="G84" i="10"/>
  <c r="H83" i="10"/>
  <c r="G83" i="10"/>
  <c r="H82" i="10"/>
  <c r="G82" i="10"/>
  <c r="H81" i="10"/>
  <c r="G81" i="10"/>
  <c r="H80" i="10"/>
  <c r="G80" i="10"/>
  <c r="H75" i="10"/>
  <c r="G75" i="10"/>
  <c r="H74" i="10"/>
  <c r="G74" i="10"/>
  <c r="H73" i="10"/>
  <c r="G73" i="10"/>
  <c r="H55" i="11" s="1"/>
  <c r="H72" i="10"/>
  <c r="G72" i="10"/>
  <c r="H71" i="10"/>
  <c r="G71" i="10"/>
  <c r="H70" i="10"/>
  <c r="G70" i="10"/>
  <c r="H69" i="10"/>
  <c r="G69" i="10"/>
  <c r="H68" i="10"/>
  <c r="G68" i="10"/>
  <c r="H67" i="10"/>
  <c r="G67" i="10"/>
  <c r="H65" i="10"/>
  <c r="G65" i="10"/>
  <c r="H64" i="10"/>
  <c r="G64" i="10"/>
  <c r="H63" i="10"/>
  <c r="G63" i="10"/>
  <c r="H62" i="10"/>
  <c r="G62" i="10"/>
  <c r="H58" i="10"/>
  <c r="G58" i="10"/>
  <c r="H57" i="10"/>
  <c r="G57" i="10"/>
  <c r="H56" i="10"/>
  <c r="G56" i="10"/>
  <c r="H55" i="10"/>
  <c r="G55" i="10"/>
  <c r="D55" i="10"/>
  <c r="H53" i="10"/>
  <c r="G53" i="10"/>
  <c r="H52" i="10"/>
  <c r="G52" i="10"/>
  <c r="H51" i="10"/>
  <c r="G51" i="10"/>
  <c r="H50" i="10"/>
  <c r="G50" i="10"/>
  <c r="H49" i="10"/>
  <c r="G49" i="10"/>
  <c r="H48" i="10"/>
  <c r="G48" i="10"/>
  <c r="H47" i="10"/>
  <c r="G47" i="10"/>
  <c r="H45" i="10"/>
  <c r="G45" i="10"/>
  <c r="H44" i="10"/>
  <c r="G44" i="10"/>
  <c r="H43" i="10"/>
  <c r="G43" i="10"/>
  <c r="H42" i="10"/>
  <c r="G42" i="10"/>
  <c r="H41" i="10"/>
  <c r="G41" i="10"/>
  <c r="H40" i="10"/>
  <c r="G40" i="10"/>
  <c r="H39" i="10"/>
  <c r="G39" i="10"/>
  <c r="H37" i="10"/>
  <c r="G37" i="10"/>
  <c r="H36" i="10"/>
  <c r="G36" i="10"/>
  <c r="H35" i="10"/>
  <c r="G35" i="10"/>
  <c r="H34" i="10"/>
  <c r="G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L22" i="10"/>
  <c r="L22" i="11" s="1"/>
  <c r="H22" i="10"/>
  <c r="G22" i="10"/>
  <c r="L21" i="10"/>
  <c r="L21" i="11" s="1"/>
  <c r="H21" i="10"/>
  <c r="G21" i="10"/>
  <c r="L20" i="10"/>
  <c r="L20" i="11" s="1"/>
  <c r="H20" i="10"/>
  <c r="G20" i="10"/>
  <c r="L19" i="10"/>
  <c r="L19" i="11" s="1"/>
  <c r="H19" i="10"/>
  <c r="G19" i="10"/>
  <c r="L18" i="10"/>
  <c r="L18" i="11" s="1"/>
  <c r="L17" i="10"/>
  <c r="L17" i="11" s="1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L10" i="10"/>
  <c r="L10" i="11" s="1"/>
  <c r="H10" i="10"/>
  <c r="G10" i="10"/>
  <c r="H9" i="10"/>
  <c r="G9" i="10"/>
  <c r="H8" i="10"/>
  <c r="G8" i="10"/>
  <c r="H7" i="10"/>
  <c r="G7" i="10"/>
  <c r="H6" i="10"/>
  <c r="G6" i="10"/>
  <c r="N203" i="9"/>
  <c r="N204" i="9" s="1"/>
  <c r="E174" i="9" s="1"/>
  <c r="I203" i="9"/>
  <c r="I204" i="9" s="1"/>
  <c r="E173" i="9" s="1"/>
  <c r="C203" i="9"/>
  <c r="C204" i="9" s="1"/>
  <c r="E172" i="9" s="1"/>
  <c r="O202" i="9"/>
  <c r="M199" i="10" s="1"/>
  <c r="M196" i="11" s="1"/>
  <c r="M202" i="9"/>
  <c r="L202" i="9"/>
  <c r="J202" i="9"/>
  <c r="I199" i="10" s="1"/>
  <c r="I196" i="11" s="1"/>
  <c r="G202" i="9"/>
  <c r="F202" i="9"/>
  <c r="D202" i="9"/>
  <c r="D199" i="10" s="1"/>
  <c r="D196" i="11" s="1"/>
  <c r="B202" i="9"/>
  <c r="A202" i="9"/>
  <c r="M201" i="9"/>
  <c r="O201" i="9" s="1"/>
  <c r="M198" i="10" s="1"/>
  <c r="M195" i="11" s="1"/>
  <c r="L201" i="9"/>
  <c r="G201" i="9"/>
  <c r="J201" i="9" s="1"/>
  <c r="I198" i="10" s="1"/>
  <c r="I195" i="11" s="1"/>
  <c r="F201" i="9"/>
  <c r="B201" i="9"/>
  <c r="D201" i="9" s="1"/>
  <c r="D198" i="10" s="1"/>
  <c r="D195" i="11" s="1"/>
  <c r="A201" i="9"/>
  <c r="M200" i="9"/>
  <c r="O200" i="9" s="1"/>
  <c r="M197" i="10" s="1"/>
  <c r="M194" i="11" s="1"/>
  <c r="L200" i="9"/>
  <c r="J200" i="9"/>
  <c r="I197" i="10" s="1"/>
  <c r="I194" i="11" s="1"/>
  <c r="G200" i="9"/>
  <c r="F200" i="9"/>
  <c r="D200" i="9"/>
  <c r="D197" i="10" s="1"/>
  <c r="D194" i="11" s="1"/>
  <c r="B200" i="9"/>
  <c r="A200" i="9"/>
  <c r="O199" i="9"/>
  <c r="M196" i="10" s="1"/>
  <c r="M193" i="11" s="1"/>
  <c r="M199" i="9"/>
  <c r="L199" i="9"/>
  <c r="J199" i="9"/>
  <c r="G199" i="9"/>
  <c r="F199" i="9"/>
  <c r="B199" i="9"/>
  <c r="D199" i="9" s="1"/>
  <c r="D196" i="10" s="1"/>
  <c r="D193" i="11" s="1"/>
  <c r="A199" i="9"/>
  <c r="M198" i="9"/>
  <c r="O198" i="9" s="1"/>
  <c r="M195" i="10" s="1"/>
  <c r="M192" i="11" s="1"/>
  <c r="L198" i="9"/>
  <c r="G198" i="9"/>
  <c r="J198" i="9" s="1"/>
  <c r="I195" i="10" s="1"/>
  <c r="I192" i="11" s="1"/>
  <c r="F198" i="9"/>
  <c r="B198" i="9"/>
  <c r="D198" i="9" s="1"/>
  <c r="D195" i="10" s="1"/>
  <c r="D192" i="11" s="1"/>
  <c r="A198" i="9"/>
  <c r="O197" i="9"/>
  <c r="M194" i="10" s="1"/>
  <c r="M191" i="11" s="1"/>
  <c r="M197" i="9"/>
  <c r="L197" i="9"/>
  <c r="J197" i="9"/>
  <c r="I194" i="10" s="1"/>
  <c r="I191" i="11" s="1"/>
  <c r="G197" i="9"/>
  <c r="F197" i="9"/>
  <c r="D197" i="9"/>
  <c r="D194" i="10" s="1"/>
  <c r="D191" i="11" s="1"/>
  <c r="B197" i="9"/>
  <c r="A197" i="9"/>
  <c r="O196" i="9"/>
  <c r="M193" i="10" s="1"/>
  <c r="M190" i="11" s="1"/>
  <c r="M196" i="9"/>
  <c r="L196" i="9"/>
  <c r="G196" i="9"/>
  <c r="J196" i="9" s="1"/>
  <c r="I193" i="10" s="1"/>
  <c r="I190" i="11" s="1"/>
  <c r="F196" i="9"/>
  <c r="B196" i="9"/>
  <c r="D196" i="9" s="1"/>
  <c r="D193" i="10" s="1"/>
  <c r="D190" i="11" s="1"/>
  <c r="A196" i="9"/>
  <c r="M195" i="9"/>
  <c r="O195" i="9" s="1"/>
  <c r="M192" i="10" s="1"/>
  <c r="M189" i="11" s="1"/>
  <c r="L195" i="9"/>
  <c r="G195" i="9"/>
  <c r="J195" i="9" s="1"/>
  <c r="I192" i="10" s="1"/>
  <c r="I189" i="11" s="1"/>
  <c r="F195" i="9"/>
  <c r="D195" i="9"/>
  <c r="D192" i="10" s="1"/>
  <c r="D189" i="11" s="1"/>
  <c r="B195" i="9"/>
  <c r="A195" i="9"/>
  <c r="O194" i="9"/>
  <c r="M191" i="10" s="1"/>
  <c r="M188" i="11" s="1"/>
  <c r="M194" i="9"/>
  <c r="L194" i="9"/>
  <c r="J194" i="9"/>
  <c r="I191" i="10" s="1"/>
  <c r="I188" i="11" s="1"/>
  <c r="G194" i="9"/>
  <c r="F194" i="9"/>
  <c r="D194" i="9"/>
  <c r="D191" i="10" s="1"/>
  <c r="D188" i="11" s="1"/>
  <c r="B194" i="9"/>
  <c r="A194" i="9"/>
  <c r="M193" i="9"/>
  <c r="O193" i="9" s="1"/>
  <c r="M190" i="10" s="1"/>
  <c r="M187" i="11" s="1"/>
  <c r="L193" i="9"/>
  <c r="G193" i="9"/>
  <c r="J193" i="9" s="1"/>
  <c r="I190" i="10" s="1"/>
  <c r="I187" i="11" s="1"/>
  <c r="F193" i="9"/>
  <c r="B193" i="9"/>
  <c r="D193" i="9" s="1"/>
  <c r="D190" i="10" s="1"/>
  <c r="D187" i="11" s="1"/>
  <c r="A193" i="9"/>
  <c r="M192" i="9"/>
  <c r="O192" i="9" s="1"/>
  <c r="M189" i="10" s="1"/>
  <c r="M186" i="11" s="1"/>
  <c r="L192" i="9"/>
  <c r="J192" i="9"/>
  <c r="I189" i="10" s="1"/>
  <c r="I186" i="11" s="1"/>
  <c r="G192" i="9"/>
  <c r="F192" i="9"/>
  <c r="D192" i="9"/>
  <c r="D189" i="10" s="1"/>
  <c r="D186" i="11" s="1"/>
  <c r="B192" i="9"/>
  <c r="A192" i="9"/>
  <c r="O191" i="9"/>
  <c r="M188" i="10" s="1"/>
  <c r="M185" i="11" s="1"/>
  <c r="M191" i="9"/>
  <c r="L191" i="9"/>
  <c r="J191" i="9"/>
  <c r="G191" i="9"/>
  <c r="F191" i="9"/>
  <c r="B191" i="9"/>
  <c r="D191" i="9" s="1"/>
  <c r="D188" i="10" s="1"/>
  <c r="D185" i="11" s="1"/>
  <c r="A191" i="9"/>
  <c r="M190" i="9"/>
  <c r="L190" i="9"/>
  <c r="G190" i="9"/>
  <c r="J190" i="9" s="1"/>
  <c r="I187" i="10" s="1"/>
  <c r="F190" i="9"/>
  <c r="B190" i="9"/>
  <c r="D190" i="9" s="1"/>
  <c r="A190" i="9"/>
  <c r="G180" i="9"/>
  <c r="C180" i="9"/>
  <c r="D177" i="10" s="1"/>
  <c r="G179" i="9"/>
  <c r="C179" i="9"/>
  <c r="D176" i="10" s="1"/>
  <c r="G178" i="9"/>
  <c r="C178" i="9"/>
  <c r="D175" i="10" s="1"/>
  <c r="G177" i="9"/>
  <c r="C177" i="9"/>
  <c r="D174" i="10" s="1"/>
  <c r="G176" i="9"/>
  <c r="G175" i="9"/>
  <c r="G174" i="9"/>
  <c r="G173" i="9"/>
  <c r="G172" i="9"/>
  <c r="G169" i="9"/>
  <c r="F169" i="9"/>
  <c r="C169" i="9"/>
  <c r="D166" i="10" s="1"/>
  <c r="D163" i="11" s="1"/>
  <c r="B169" i="9"/>
  <c r="E169" i="9" s="1"/>
  <c r="C166" i="10" s="1"/>
  <c r="A169" i="9"/>
  <c r="B166" i="10" s="1"/>
  <c r="G168" i="9"/>
  <c r="C168" i="9"/>
  <c r="D165" i="10" s="1"/>
  <c r="D162" i="11" s="1"/>
  <c r="B168" i="9"/>
  <c r="E168" i="9" s="1"/>
  <c r="A168" i="9"/>
  <c r="B165" i="10" s="1"/>
  <c r="G167" i="9"/>
  <c r="C167" i="9"/>
  <c r="D164" i="10" s="1"/>
  <c r="D161" i="11" s="1"/>
  <c r="B167" i="9"/>
  <c r="E167" i="9" s="1"/>
  <c r="A167" i="9"/>
  <c r="B164" i="10" s="1"/>
  <c r="G166" i="9"/>
  <c r="E166" i="9"/>
  <c r="F166" i="9" s="1"/>
  <c r="C166" i="9"/>
  <c r="D163" i="10" s="1"/>
  <c r="D160" i="11" s="1"/>
  <c r="B166" i="9"/>
  <c r="A166" i="9"/>
  <c r="B163" i="10" s="1"/>
  <c r="B76" i="13" s="1"/>
  <c r="G165" i="9"/>
  <c r="C165" i="9"/>
  <c r="D162" i="10" s="1"/>
  <c r="D159" i="11" s="1"/>
  <c r="B165" i="9"/>
  <c r="E165" i="9" s="1"/>
  <c r="A165" i="9"/>
  <c r="B162" i="10" s="1"/>
  <c r="G164" i="9"/>
  <c r="F164" i="9"/>
  <c r="C164" i="9"/>
  <c r="D161" i="10" s="1"/>
  <c r="D158" i="11" s="1"/>
  <c r="B164" i="9"/>
  <c r="E164" i="9" s="1"/>
  <c r="C161" i="10" s="1"/>
  <c r="A164" i="9"/>
  <c r="B161" i="10" s="1"/>
  <c r="G163" i="9"/>
  <c r="C163" i="9"/>
  <c r="D160" i="10" s="1"/>
  <c r="D157" i="11" s="1"/>
  <c r="B163" i="9"/>
  <c r="E163" i="9" s="1"/>
  <c r="A163" i="9"/>
  <c r="B160" i="10" s="1"/>
  <c r="B73" i="13" s="1"/>
  <c r="G162" i="9"/>
  <c r="E162" i="9"/>
  <c r="F162" i="9" s="1"/>
  <c r="C162" i="9"/>
  <c r="D159" i="10" s="1"/>
  <c r="D156" i="11" s="1"/>
  <c r="B162" i="9"/>
  <c r="A162" i="9"/>
  <c r="B159" i="10" s="1"/>
  <c r="G161" i="9"/>
  <c r="F161" i="9"/>
  <c r="C161" i="9"/>
  <c r="D158" i="10" s="1"/>
  <c r="D155" i="11" s="1"/>
  <c r="B161" i="9"/>
  <c r="E161" i="9" s="1"/>
  <c r="C158" i="10" s="1"/>
  <c r="A161" i="9"/>
  <c r="B158" i="10" s="1"/>
  <c r="B71" i="13" s="1"/>
  <c r="G160" i="9"/>
  <c r="C160" i="9"/>
  <c r="D157" i="10" s="1"/>
  <c r="D154" i="11" s="1"/>
  <c r="B160" i="9"/>
  <c r="E160" i="9" s="1"/>
  <c r="A160" i="9"/>
  <c r="B157" i="10" s="1"/>
  <c r="G159" i="9"/>
  <c r="C159" i="9"/>
  <c r="D156" i="10" s="1"/>
  <c r="D153" i="11" s="1"/>
  <c r="B159" i="9"/>
  <c r="E159" i="9" s="1"/>
  <c r="A159" i="9"/>
  <c r="B156" i="10" s="1"/>
  <c r="G158" i="9"/>
  <c r="E158" i="9"/>
  <c r="F158" i="9" s="1"/>
  <c r="C158" i="9"/>
  <c r="D155" i="10" s="1"/>
  <c r="D152" i="11" s="1"/>
  <c r="B158" i="9"/>
  <c r="A158" i="9"/>
  <c r="B155" i="10" s="1"/>
  <c r="B68" i="13" s="1"/>
  <c r="G157" i="9"/>
  <c r="C157" i="9"/>
  <c r="D154" i="10" s="1"/>
  <c r="D151" i="11" s="1"/>
  <c r="B157" i="9"/>
  <c r="E157" i="9" s="1"/>
  <c r="A157" i="9"/>
  <c r="B154" i="10" s="1"/>
  <c r="G156" i="9"/>
  <c r="F156" i="9"/>
  <c r="C156" i="9"/>
  <c r="B156" i="9"/>
  <c r="E156" i="9" s="1"/>
  <c r="C153" i="10" s="1"/>
  <c r="A156" i="9"/>
  <c r="B153" i="10" s="1"/>
  <c r="G155" i="9"/>
  <c r="C155" i="9"/>
  <c r="D152" i="10" s="1"/>
  <c r="D149" i="11" s="1"/>
  <c r="B155" i="9"/>
  <c r="E155" i="9" s="1"/>
  <c r="A155" i="9"/>
  <c r="B152" i="10" s="1"/>
  <c r="G150" i="9"/>
  <c r="C150" i="9"/>
  <c r="G149" i="9"/>
  <c r="C149" i="9"/>
  <c r="D146" i="10" s="1"/>
  <c r="G148" i="9"/>
  <c r="C148" i="9"/>
  <c r="G147" i="9"/>
  <c r="C147" i="9"/>
  <c r="D144" i="10" s="1"/>
  <c r="B61" i="13" s="1"/>
  <c r="G146" i="9"/>
  <c r="F146" i="9"/>
  <c r="E143" i="10" s="1"/>
  <c r="C146" i="9"/>
  <c r="G145" i="9"/>
  <c r="C145" i="9"/>
  <c r="D142" i="10" s="1"/>
  <c r="B59" i="13" s="1"/>
  <c r="G144" i="9"/>
  <c r="C144" i="9"/>
  <c r="G143" i="9"/>
  <c r="C143" i="9"/>
  <c r="D140" i="10" s="1"/>
  <c r="B57" i="13" s="1"/>
  <c r="G142" i="9"/>
  <c r="C142" i="9"/>
  <c r="G141" i="9"/>
  <c r="C141" i="9"/>
  <c r="D138" i="10" s="1"/>
  <c r="G140" i="9"/>
  <c r="C140" i="9"/>
  <c r="G139" i="9"/>
  <c r="C139" i="9"/>
  <c r="D136" i="10" s="1"/>
  <c r="B53" i="13" s="1"/>
  <c r="G137" i="9"/>
  <c r="F137" i="9"/>
  <c r="E134" i="10" s="1"/>
  <c r="C137" i="9"/>
  <c r="D134" i="10" s="1"/>
  <c r="G136" i="9"/>
  <c r="C136" i="9"/>
  <c r="D133" i="10" s="1"/>
  <c r="B51" i="13" s="1"/>
  <c r="G135" i="9"/>
  <c r="C135" i="9"/>
  <c r="D132" i="10" s="1"/>
  <c r="G134" i="9"/>
  <c r="C134" i="9"/>
  <c r="D131" i="10" s="1"/>
  <c r="B49" i="13" s="1"/>
  <c r="G133" i="9"/>
  <c r="C133" i="9"/>
  <c r="D130" i="10" s="1"/>
  <c r="D127" i="11" s="1"/>
  <c r="G132" i="9"/>
  <c r="D132" i="9"/>
  <c r="F132" i="9" s="1"/>
  <c r="E129" i="10" s="1"/>
  <c r="C132" i="9"/>
  <c r="D129" i="10" s="1"/>
  <c r="B48" i="13" s="1"/>
  <c r="G131" i="9"/>
  <c r="C131" i="9"/>
  <c r="D128" i="10" s="1"/>
  <c r="G130" i="9"/>
  <c r="C130" i="9"/>
  <c r="D127" i="10" s="1"/>
  <c r="G129" i="9"/>
  <c r="C129" i="9"/>
  <c r="D126" i="10" s="1"/>
  <c r="G128" i="9"/>
  <c r="C128" i="9"/>
  <c r="D125" i="10" s="1"/>
  <c r="B44" i="13" s="1"/>
  <c r="G127" i="9"/>
  <c r="C127" i="9"/>
  <c r="D124" i="10" s="1"/>
  <c r="G125" i="9"/>
  <c r="C125" i="9"/>
  <c r="D122" i="10" s="1"/>
  <c r="B42" i="13" s="1"/>
  <c r="G124" i="9"/>
  <c r="F124" i="9"/>
  <c r="E121" i="10" s="1"/>
  <c r="C124" i="9"/>
  <c r="D121" i="10" s="1"/>
  <c r="G123" i="9"/>
  <c r="C123" i="9"/>
  <c r="D120" i="10" s="1"/>
  <c r="B40" i="13" s="1"/>
  <c r="G122" i="9"/>
  <c r="C122" i="9"/>
  <c r="D119" i="10" s="1"/>
  <c r="G121" i="9"/>
  <c r="C121" i="9"/>
  <c r="D118" i="10" s="1"/>
  <c r="G120" i="9"/>
  <c r="C120" i="9"/>
  <c r="D117" i="10" s="1"/>
  <c r="G119" i="9"/>
  <c r="C119" i="9"/>
  <c r="D116" i="10" s="1"/>
  <c r="B36" i="13" s="1"/>
  <c r="G118" i="9"/>
  <c r="C118" i="9"/>
  <c r="D115" i="10" s="1"/>
  <c r="G116" i="9"/>
  <c r="C116" i="9"/>
  <c r="D113" i="10" s="1"/>
  <c r="B34" i="13" s="1"/>
  <c r="G115" i="9"/>
  <c r="C115" i="9"/>
  <c r="D112" i="10" s="1"/>
  <c r="G114" i="9"/>
  <c r="C114" i="9"/>
  <c r="D111" i="10" s="1"/>
  <c r="B32" i="13" s="1"/>
  <c r="G113" i="9"/>
  <c r="C113" i="9"/>
  <c r="D110" i="10" s="1"/>
  <c r="G112" i="9"/>
  <c r="C112" i="9"/>
  <c r="G111" i="9"/>
  <c r="D111" i="9"/>
  <c r="F111" i="9" s="1"/>
  <c r="C111" i="9"/>
  <c r="G110" i="9"/>
  <c r="C110" i="9"/>
  <c r="D109" i="10" s="1"/>
  <c r="B30" i="13" s="1"/>
  <c r="G109" i="9"/>
  <c r="C109" i="9"/>
  <c r="D108" i="10" s="1"/>
  <c r="G107" i="9"/>
  <c r="C107" i="9"/>
  <c r="D106" i="10" s="1"/>
  <c r="B28" i="13" s="1"/>
  <c r="G106" i="9"/>
  <c r="F106" i="9"/>
  <c r="E105" i="10" s="1"/>
  <c r="C106" i="9"/>
  <c r="D105" i="10" s="1"/>
  <c r="G105" i="9"/>
  <c r="C105" i="9"/>
  <c r="D104" i="10" s="1"/>
  <c r="B26" i="13" s="1"/>
  <c r="G104" i="9"/>
  <c r="C104" i="9"/>
  <c r="D103" i="10" s="1"/>
  <c r="G103" i="9"/>
  <c r="D103" i="9"/>
  <c r="F103" i="9" s="1"/>
  <c r="E102" i="10" s="1"/>
  <c r="C103" i="9"/>
  <c r="D102" i="10" s="1"/>
  <c r="G102" i="9"/>
  <c r="C102" i="9"/>
  <c r="D101" i="10" s="1"/>
  <c r="G100" i="9"/>
  <c r="C100" i="9"/>
  <c r="D99" i="10" s="1"/>
  <c r="G99" i="9"/>
  <c r="C99" i="9"/>
  <c r="D98" i="10" s="1"/>
  <c r="G98" i="9"/>
  <c r="C98" i="9"/>
  <c r="D97" i="10" s="1"/>
  <c r="B20" i="13" s="1"/>
  <c r="G97" i="9"/>
  <c r="C97" i="9"/>
  <c r="D96" i="10" s="1"/>
  <c r="G96" i="9"/>
  <c r="C96" i="9"/>
  <c r="D95" i="10" s="1"/>
  <c r="B18" i="13" s="1"/>
  <c r="G95" i="9"/>
  <c r="C95" i="9"/>
  <c r="D94" i="10" s="1"/>
  <c r="G94" i="9"/>
  <c r="C94" i="9"/>
  <c r="D93" i="10" s="1"/>
  <c r="G93" i="9"/>
  <c r="D93" i="9"/>
  <c r="F93" i="9" s="1"/>
  <c r="E92" i="10" s="1"/>
  <c r="C93" i="9"/>
  <c r="D92" i="10" s="1"/>
  <c r="G92" i="9"/>
  <c r="C92" i="9"/>
  <c r="D91" i="10" s="1"/>
  <c r="G91" i="9"/>
  <c r="C91" i="9"/>
  <c r="D90" i="10" s="1"/>
  <c r="G90" i="9"/>
  <c r="C90" i="9"/>
  <c r="D89" i="10" s="1"/>
  <c r="G89" i="9"/>
  <c r="C89" i="9"/>
  <c r="D88" i="10" s="1"/>
  <c r="G88" i="9"/>
  <c r="C88" i="9"/>
  <c r="D87" i="10" s="1"/>
  <c r="G87" i="9"/>
  <c r="C87" i="9"/>
  <c r="D86" i="10" s="1"/>
  <c r="G86" i="9"/>
  <c r="C86" i="9"/>
  <c r="D85" i="10" s="1"/>
  <c r="G85" i="9"/>
  <c r="D85" i="9"/>
  <c r="F85" i="9" s="1"/>
  <c r="E84" i="10" s="1"/>
  <c r="C85" i="9"/>
  <c r="D84" i="10" s="1"/>
  <c r="G84" i="9"/>
  <c r="C84" i="9"/>
  <c r="D83" i="10" s="1"/>
  <c r="G83" i="9"/>
  <c r="D83" i="9"/>
  <c r="F83" i="9" s="1"/>
  <c r="E82" i="10" s="1"/>
  <c r="C83" i="9"/>
  <c r="D82" i="10" s="1"/>
  <c r="G82" i="9"/>
  <c r="C82" i="9"/>
  <c r="D81" i="10" s="1"/>
  <c r="G81" i="9"/>
  <c r="C81" i="9"/>
  <c r="D80" i="10" s="1"/>
  <c r="G76" i="9"/>
  <c r="D76" i="9"/>
  <c r="F76" i="9" s="1"/>
  <c r="E75" i="10" s="1"/>
  <c r="C76" i="9"/>
  <c r="D75" i="10" s="1"/>
  <c r="G75" i="9"/>
  <c r="F75" i="9"/>
  <c r="E74" i="10" s="1"/>
  <c r="D75" i="9"/>
  <c r="C75" i="9"/>
  <c r="D74" i="10" s="1"/>
  <c r="G73" i="9"/>
  <c r="C73" i="9"/>
  <c r="D73" i="10" s="1"/>
  <c r="G72" i="9"/>
  <c r="C72" i="9"/>
  <c r="D72" i="10" s="1"/>
  <c r="G71" i="9"/>
  <c r="C71" i="9"/>
  <c r="D71" i="10" s="1"/>
  <c r="G70" i="9"/>
  <c r="C70" i="9"/>
  <c r="D70" i="10" s="1"/>
  <c r="G69" i="9"/>
  <c r="C69" i="9"/>
  <c r="D69" i="10" s="1"/>
  <c r="G68" i="9"/>
  <c r="F68" i="9"/>
  <c r="E68" i="10" s="1"/>
  <c r="D68" i="9"/>
  <c r="C68" i="9"/>
  <c r="D68" i="10" s="1"/>
  <c r="G67" i="9"/>
  <c r="C67" i="9"/>
  <c r="D67" i="10" s="1"/>
  <c r="G65" i="9"/>
  <c r="D65" i="9"/>
  <c r="F65" i="9" s="1"/>
  <c r="E65" i="10" s="1"/>
  <c r="C65" i="9"/>
  <c r="D65" i="10" s="1"/>
  <c r="G64" i="9"/>
  <c r="C64" i="9"/>
  <c r="D64" i="10" s="1"/>
  <c r="G63" i="9"/>
  <c r="D63" i="9"/>
  <c r="F63" i="9" s="1"/>
  <c r="E63" i="10" s="1"/>
  <c r="C63" i="9"/>
  <c r="D63" i="10" s="1"/>
  <c r="G62" i="9"/>
  <c r="C62" i="9"/>
  <c r="D62" i="10" s="1"/>
  <c r="G61" i="9"/>
  <c r="C61" i="9"/>
  <c r="D61" i="10" s="1"/>
  <c r="G60" i="9"/>
  <c r="C60" i="9"/>
  <c r="D60" i="10" s="1"/>
  <c r="G59" i="9"/>
  <c r="D59" i="9"/>
  <c r="F59" i="9" s="1"/>
  <c r="E59" i="10" s="1"/>
  <c r="C59" i="9"/>
  <c r="D59" i="10" s="1"/>
  <c r="G58" i="9"/>
  <c r="D58" i="9"/>
  <c r="F58" i="9" s="1"/>
  <c r="E58" i="10" s="1"/>
  <c r="C58" i="9"/>
  <c r="D58" i="10" s="1"/>
  <c r="G57" i="9"/>
  <c r="C57" i="9"/>
  <c r="D57" i="10" s="1"/>
  <c r="G56" i="9"/>
  <c r="C56" i="9"/>
  <c r="D56" i="10" s="1"/>
  <c r="G55" i="9"/>
  <c r="C55" i="9"/>
  <c r="G53" i="9"/>
  <c r="C53" i="9"/>
  <c r="D53" i="10" s="1"/>
  <c r="G52" i="9"/>
  <c r="C52" i="9"/>
  <c r="D52" i="10" s="1"/>
  <c r="G51" i="9"/>
  <c r="C51" i="9"/>
  <c r="D51" i="10" s="1"/>
  <c r="G50" i="9"/>
  <c r="F50" i="9"/>
  <c r="E50" i="10" s="1"/>
  <c r="D50" i="9"/>
  <c r="C50" i="9"/>
  <c r="D50" i="10" s="1"/>
  <c r="G49" i="9"/>
  <c r="C49" i="9"/>
  <c r="D49" i="10" s="1"/>
  <c r="G48" i="9"/>
  <c r="D48" i="9"/>
  <c r="F48" i="9" s="1"/>
  <c r="E48" i="10" s="1"/>
  <c r="C48" i="9"/>
  <c r="D48" i="10" s="1"/>
  <c r="C42" i="12" s="1"/>
  <c r="G47" i="9"/>
  <c r="C47" i="9"/>
  <c r="D47" i="10" s="1"/>
  <c r="G45" i="9"/>
  <c r="D45" i="9"/>
  <c r="F45" i="9" s="1"/>
  <c r="E45" i="10" s="1"/>
  <c r="C45" i="9"/>
  <c r="D45" i="10" s="1"/>
  <c r="G44" i="9"/>
  <c r="C44" i="9"/>
  <c r="D44" i="10" s="1"/>
  <c r="G43" i="9"/>
  <c r="C43" i="9"/>
  <c r="D43" i="10" s="1"/>
  <c r="G42" i="9"/>
  <c r="F42" i="9"/>
  <c r="E42" i="10" s="1"/>
  <c r="C42" i="9"/>
  <c r="D42" i="10" s="1"/>
  <c r="C37" i="12" s="1"/>
  <c r="G41" i="9"/>
  <c r="C41" i="9"/>
  <c r="D41" i="10" s="1"/>
  <c r="G40" i="9"/>
  <c r="C40" i="9"/>
  <c r="D40" i="10" s="1"/>
  <c r="G39" i="9"/>
  <c r="C39" i="9"/>
  <c r="D39" i="10" s="1"/>
  <c r="G37" i="9"/>
  <c r="C37" i="9"/>
  <c r="D37" i="10" s="1"/>
  <c r="G36" i="9"/>
  <c r="D36" i="9"/>
  <c r="F36" i="9" s="1"/>
  <c r="E36" i="10" s="1"/>
  <c r="C36" i="9"/>
  <c r="D36" i="10" s="1"/>
  <c r="G35" i="9"/>
  <c r="C35" i="9"/>
  <c r="D35" i="10" s="1"/>
  <c r="K34" i="9"/>
  <c r="L34" i="10" s="1"/>
  <c r="L34" i="11" s="1"/>
  <c r="J34" i="9"/>
  <c r="M34" i="9" s="1"/>
  <c r="I34" i="9"/>
  <c r="J34" i="10" s="1"/>
  <c r="J34" i="11" s="1"/>
  <c r="G34" i="9"/>
  <c r="C34" i="9"/>
  <c r="D34" i="10" s="1"/>
  <c r="M33" i="9"/>
  <c r="K33" i="10" s="1"/>
  <c r="K33" i="9"/>
  <c r="J33" i="9"/>
  <c r="I33" i="9"/>
  <c r="J33" i="10" s="1"/>
  <c r="J33" i="11" s="1"/>
  <c r="G33" i="9"/>
  <c r="F33" i="9"/>
  <c r="E33" i="10" s="1"/>
  <c r="C33" i="9"/>
  <c r="D33" i="10" s="1"/>
  <c r="M32" i="9"/>
  <c r="K32" i="10" s="1"/>
  <c r="K32" i="9"/>
  <c r="L32" i="10" s="1"/>
  <c r="L32" i="11" s="1"/>
  <c r="J32" i="9"/>
  <c r="I32" i="9"/>
  <c r="J32" i="10" s="1"/>
  <c r="J32" i="11" s="1"/>
  <c r="G32" i="9"/>
  <c r="D32" i="9"/>
  <c r="F32" i="9" s="1"/>
  <c r="E32" i="10" s="1"/>
  <c r="C32" i="9"/>
  <c r="D32" i="10" s="1"/>
  <c r="K31" i="9"/>
  <c r="L31" i="10" s="1"/>
  <c r="L31" i="11" s="1"/>
  <c r="J31" i="9"/>
  <c r="M31" i="9" s="1"/>
  <c r="I31" i="9"/>
  <c r="J31" i="10" s="1"/>
  <c r="J31" i="11" s="1"/>
  <c r="G31" i="9"/>
  <c r="C31" i="9"/>
  <c r="D31" i="10" s="1"/>
  <c r="M30" i="9"/>
  <c r="K30" i="9"/>
  <c r="L30" i="10" s="1"/>
  <c r="L30" i="11" s="1"/>
  <c r="J30" i="9"/>
  <c r="I30" i="9"/>
  <c r="J30" i="10" s="1"/>
  <c r="J30" i="11" s="1"/>
  <c r="G30" i="9"/>
  <c r="C30" i="9"/>
  <c r="D30" i="10" s="1"/>
  <c r="M29" i="9"/>
  <c r="K29" i="10" s="1"/>
  <c r="L29" i="9"/>
  <c r="K29" i="9"/>
  <c r="J29" i="9"/>
  <c r="I29" i="9"/>
  <c r="J29" i="10" s="1"/>
  <c r="J29" i="11" s="1"/>
  <c r="G29" i="9"/>
  <c r="C29" i="9"/>
  <c r="D29" i="10" s="1"/>
  <c r="M28" i="9"/>
  <c r="K28" i="10" s="1"/>
  <c r="K28" i="9"/>
  <c r="L28" i="10" s="1"/>
  <c r="L28" i="11" s="1"/>
  <c r="J28" i="9"/>
  <c r="I28" i="9"/>
  <c r="J28" i="10" s="1"/>
  <c r="J28" i="11" s="1"/>
  <c r="G28" i="9"/>
  <c r="C28" i="9"/>
  <c r="D28" i="10" s="1"/>
  <c r="K27" i="9"/>
  <c r="L27" i="10" s="1"/>
  <c r="L27" i="11" s="1"/>
  <c r="J27" i="9"/>
  <c r="M27" i="9" s="1"/>
  <c r="I27" i="9"/>
  <c r="J27" i="10" s="1"/>
  <c r="J27" i="11" s="1"/>
  <c r="G27" i="9"/>
  <c r="C27" i="9"/>
  <c r="D27" i="10" s="1"/>
  <c r="K26" i="9"/>
  <c r="L26" i="10" s="1"/>
  <c r="L26" i="11" s="1"/>
  <c r="J26" i="9"/>
  <c r="M26" i="9" s="1"/>
  <c r="I26" i="9"/>
  <c r="J26" i="10" s="1"/>
  <c r="J26" i="11" s="1"/>
  <c r="G26" i="9"/>
  <c r="C26" i="9"/>
  <c r="D26" i="10" s="1"/>
  <c r="G25" i="9"/>
  <c r="C25" i="9"/>
  <c r="D25" i="10" s="1"/>
  <c r="G24" i="9"/>
  <c r="C24" i="9"/>
  <c r="D24" i="10" s="1"/>
  <c r="G23" i="9"/>
  <c r="F23" i="9"/>
  <c r="E23" i="10" s="1"/>
  <c r="D23" i="9"/>
  <c r="C23" i="9"/>
  <c r="D23" i="10" s="1"/>
  <c r="K22" i="9"/>
  <c r="G22" i="9"/>
  <c r="C22" i="9"/>
  <c r="D22" i="10" s="1"/>
  <c r="K21" i="9"/>
  <c r="G21" i="9"/>
  <c r="C21" i="9"/>
  <c r="D21" i="10" s="1"/>
  <c r="K20" i="9"/>
  <c r="G20" i="9"/>
  <c r="C20" i="9"/>
  <c r="D20" i="10" s="1"/>
  <c r="L19" i="9"/>
  <c r="N19" i="9" s="1"/>
  <c r="M19" i="10" s="1"/>
  <c r="M19" i="11" s="1"/>
  <c r="K19" i="9"/>
  <c r="G19" i="9"/>
  <c r="D19" i="9"/>
  <c r="F19" i="9" s="1"/>
  <c r="E19" i="10" s="1"/>
  <c r="C19" i="9"/>
  <c r="D19" i="10" s="1"/>
  <c r="K18" i="9"/>
  <c r="K17" i="9"/>
  <c r="G17" i="9"/>
  <c r="C17" i="9"/>
  <c r="D17" i="10" s="1"/>
  <c r="G16" i="9"/>
  <c r="C16" i="9"/>
  <c r="D16" i="10" s="1"/>
  <c r="G15" i="9"/>
  <c r="C15" i="9"/>
  <c r="D15" i="10" s="1"/>
  <c r="N14" i="9"/>
  <c r="M14" i="10" s="1"/>
  <c r="M14" i="11" s="1"/>
  <c r="L14" i="9"/>
  <c r="K14" i="9"/>
  <c r="L14" i="10" s="1"/>
  <c r="L14" i="11" s="1"/>
  <c r="G14" i="9"/>
  <c r="C14" i="9"/>
  <c r="D14" i="10" s="1"/>
  <c r="N13" i="9"/>
  <c r="M13" i="10" s="1"/>
  <c r="M13" i="11" s="1"/>
  <c r="L13" i="9"/>
  <c r="K13" i="9"/>
  <c r="L13" i="10" s="1"/>
  <c r="L13" i="11" s="1"/>
  <c r="G13" i="9"/>
  <c r="C13" i="9"/>
  <c r="D13" i="10" s="1"/>
  <c r="N12" i="9"/>
  <c r="M12" i="10" s="1"/>
  <c r="M12" i="11" s="1"/>
  <c r="L12" i="9"/>
  <c r="K12" i="9"/>
  <c r="L12" i="10" s="1"/>
  <c r="L12" i="11" s="1"/>
  <c r="G12" i="9"/>
  <c r="D12" i="9"/>
  <c r="F12" i="9" s="1"/>
  <c r="E12" i="10" s="1"/>
  <c r="C12" i="9"/>
  <c r="D12" i="10" s="1"/>
  <c r="L11" i="9"/>
  <c r="N11" i="9" s="1"/>
  <c r="M11" i="10" s="1"/>
  <c r="M11" i="11" s="1"/>
  <c r="K11" i="9"/>
  <c r="L11" i="10" s="1"/>
  <c r="L11" i="11" s="1"/>
  <c r="G11" i="9"/>
  <c r="C11" i="9"/>
  <c r="D11" i="10" s="1"/>
  <c r="N10" i="9"/>
  <c r="M10" i="10" s="1"/>
  <c r="M10" i="11" s="1"/>
  <c r="L10" i="9"/>
  <c r="G10" i="9"/>
  <c r="F10" i="9"/>
  <c r="E10" i="10" s="1"/>
  <c r="C10" i="9"/>
  <c r="D10" i="10" s="1"/>
  <c r="C7" i="12" s="1"/>
  <c r="L9" i="9"/>
  <c r="N9" i="9" s="1"/>
  <c r="M9" i="10" s="1"/>
  <c r="M9" i="11" s="1"/>
  <c r="K9" i="9"/>
  <c r="L9" i="10" s="1"/>
  <c r="L9" i="11" s="1"/>
  <c r="G9" i="9"/>
  <c r="C9" i="9"/>
  <c r="D9" i="10" s="1"/>
  <c r="L8" i="9"/>
  <c r="N8" i="9" s="1"/>
  <c r="M8" i="10" s="1"/>
  <c r="M8" i="11" s="1"/>
  <c r="K8" i="9"/>
  <c r="L8" i="10" s="1"/>
  <c r="L8" i="11" s="1"/>
  <c r="G8" i="9"/>
  <c r="C8" i="9"/>
  <c r="D8" i="10" s="1"/>
  <c r="N7" i="9"/>
  <c r="M7" i="10" s="1"/>
  <c r="M7" i="11" s="1"/>
  <c r="L7" i="9"/>
  <c r="K7" i="9"/>
  <c r="L7" i="10" s="1"/>
  <c r="L7" i="11" s="1"/>
  <c r="G7" i="9"/>
  <c r="C7" i="9"/>
  <c r="D7" i="10" s="1"/>
  <c r="N6" i="9"/>
  <c r="M6" i="10" s="1"/>
  <c r="L6" i="9"/>
  <c r="K6" i="9"/>
  <c r="L6" i="10" s="1"/>
  <c r="L6" i="11" s="1"/>
  <c r="G6" i="9"/>
  <c r="C6" i="9"/>
  <c r="D6" i="10" s="1"/>
  <c r="C3" i="12" s="1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31" i="8" s="1"/>
  <c r="G6" i="8"/>
  <c r="F84" i="7"/>
  <c r="D84" i="7"/>
  <c r="E10" i="16" s="1"/>
  <c r="H83" i="7"/>
  <c r="H82" i="7"/>
  <c r="H81" i="7"/>
  <c r="H80" i="7"/>
  <c r="H79" i="7"/>
  <c r="H78" i="7"/>
  <c r="H77" i="7"/>
  <c r="H76" i="7"/>
  <c r="H75" i="7"/>
  <c r="H74" i="7"/>
  <c r="H73" i="7"/>
  <c r="E64" i="7"/>
  <c r="H63" i="7"/>
  <c r="F63" i="7" s="1"/>
  <c r="H62" i="7"/>
  <c r="F62" i="7" s="1"/>
  <c r="H61" i="7"/>
  <c r="F61" i="7" s="1"/>
  <c r="H60" i="7"/>
  <c r="D60" i="7" s="1"/>
  <c r="H59" i="7"/>
  <c r="D59" i="7" s="1"/>
  <c r="H58" i="7"/>
  <c r="D58" i="7" s="1"/>
  <c r="H57" i="7"/>
  <c r="F57" i="7" s="1"/>
  <c r="H56" i="7"/>
  <c r="H55" i="7"/>
  <c r="F55" i="7" s="1"/>
  <c r="H54" i="7"/>
  <c r="D54" i="7" s="1"/>
  <c r="H53" i="7"/>
  <c r="F53" i="7" s="1"/>
  <c r="H52" i="7"/>
  <c r="D52" i="7" s="1"/>
  <c r="H51" i="7"/>
  <c r="D51" i="7" s="1"/>
  <c r="H50" i="7"/>
  <c r="D50" i="7" s="1"/>
  <c r="H49" i="7"/>
  <c r="F49" i="7" s="1"/>
  <c r="H48" i="7"/>
  <c r="H47" i="7"/>
  <c r="F47" i="7" s="1"/>
  <c r="H46" i="7"/>
  <c r="F46" i="7" s="1"/>
  <c r="H45" i="7"/>
  <c r="F45" i="7" s="1"/>
  <c r="H44" i="7"/>
  <c r="D44" i="7" s="1"/>
  <c r="H43" i="7"/>
  <c r="D43" i="7" s="1"/>
  <c r="H42" i="7"/>
  <c r="F42" i="7" s="1"/>
  <c r="H41" i="7"/>
  <c r="F41" i="7" s="1"/>
  <c r="H40" i="7"/>
  <c r="H39" i="7"/>
  <c r="F39" i="7" s="1"/>
  <c r="H38" i="7"/>
  <c r="F38" i="7" s="1"/>
  <c r="H37" i="7"/>
  <c r="F37" i="7" s="1"/>
  <c r="H36" i="7"/>
  <c r="D36" i="7" s="1"/>
  <c r="E31" i="7"/>
  <c r="D31" i="7"/>
  <c r="E9" i="16" s="1"/>
  <c r="C31" i="7"/>
  <c r="K30" i="7"/>
  <c r="I30" i="7"/>
  <c r="H30" i="7"/>
  <c r="K29" i="7"/>
  <c r="I29" i="7"/>
  <c r="H29" i="7"/>
  <c r="K28" i="7"/>
  <c r="I28" i="7"/>
  <c r="H28" i="7"/>
  <c r="K27" i="7"/>
  <c r="I27" i="7"/>
  <c r="H27" i="7"/>
  <c r="K26" i="7"/>
  <c r="I26" i="7"/>
  <c r="H26" i="7"/>
  <c r="K25" i="7"/>
  <c r="I25" i="7"/>
  <c r="H25" i="7"/>
  <c r="K24" i="7"/>
  <c r="I24" i="7"/>
  <c r="H24" i="7"/>
  <c r="K23" i="7"/>
  <c r="I23" i="7"/>
  <c r="H23" i="7"/>
  <c r="K22" i="7"/>
  <c r="I22" i="7"/>
  <c r="H22" i="7"/>
  <c r="K21" i="7"/>
  <c r="I21" i="7"/>
  <c r="H21" i="7"/>
  <c r="K20" i="7"/>
  <c r="I20" i="7"/>
  <c r="H20" i="7"/>
  <c r="K19" i="7"/>
  <c r="I19" i="7"/>
  <c r="H19" i="7"/>
  <c r="K18" i="7"/>
  <c r="I18" i="7"/>
  <c r="H18" i="7"/>
  <c r="K17" i="7"/>
  <c r="I17" i="7"/>
  <c r="H17" i="7"/>
  <c r="K16" i="7"/>
  <c r="I16" i="7"/>
  <c r="H16" i="7"/>
  <c r="K15" i="7"/>
  <c r="I15" i="7"/>
  <c r="H15" i="7"/>
  <c r="K14" i="7"/>
  <c r="I14" i="7"/>
  <c r="H14" i="7"/>
  <c r="K13" i="7"/>
  <c r="I13" i="7"/>
  <c r="H13" i="7"/>
  <c r="K12" i="7"/>
  <c r="I12" i="7"/>
  <c r="H12" i="7"/>
  <c r="K11" i="7"/>
  <c r="I11" i="7"/>
  <c r="H11" i="7"/>
  <c r="K10" i="7"/>
  <c r="I10" i="7"/>
  <c r="H10" i="7"/>
  <c r="K9" i="7"/>
  <c r="I9" i="7"/>
  <c r="H9" i="7"/>
  <c r="P8" i="7"/>
  <c r="K8" i="7"/>
  <c r="I8" i="7"/>
  <c r="H8" i="7"/>
  <c r="K7" i="7"/>
  <c r="I7" i="7"/>
  <c r="H7" i="7"/>
  <c r="K6" i="7"/>
  <c r="I6" i="7"/>
  <c r="H6" i="7"/>
  <c r="E85" i="6"/>
  <c r="E80" i="6"/>
  <c r="D80" i="6"/>
  <c r="B11" i="16" s="1"/>
  <c r="I68" i="6"/>
  <c r="G68" i="6"/>
  <c r="F68" i="6"/>
  <c r="B10" i="16" s="1"/>
  <c r="J67" i="6"/>
  <c r="H67" i="6"/>
  <c r="J66" i="6"/>
  <c r="H66" i="6"/>
  <c r="J65" i="6"/>
  <c r="H65" i="6"/>
  <c r="J64" i="6"/>
  <c r="H64" i="6"/>
  <c r="J63" i="6"/>
  <c r="H63" i="6"/>
  <c r="J62" i="6"/>
  <c r="H62" i="6"/>
  <c r="J61" i="6"/>
  <c r="H61" i="6"/>
  <c r="J60" i="6"/>
  <c r="H60" i="6"/>
  <c r="J59" i="6"/>
  <c r="H59" i="6"/>
  <c r="H68" i="6" s="1"/>
  <c r="J58" i="6"/>
  <c r="H58" i="6"/>
  <c r="G53" i="6"/>
  <c r="E53" i="6"/>
  <c r="H28" i="6"/>
  <c r="G28" i="6"/>
  <c r="E28" i="6"/>
  <c r="B9" i="16" s="1"/>
  <c r="B12" i="16" s="1"/>
  <c r="P203" i="5"/>
  <c r="F171" i="5" s="1"/>
  <c r="D176" i="9" s="1"/>
  <c r="F176" i="9" s="1"/>
  <c r="E173" i="10" s="1"/>
  <c r="M203" i="5"/>
  <c r="F170" i="5" s="1"/>
  <c r="D175" i="9" s="1"/>
  <c r="F175" i="9" s="1"/>
  <c r="E172" i="10" s="1"/>
  <c r="F203" i="5"/>
  <c r="F168" i="5" s="1"/>
  <c r="D173" i="9" s="1"/>
  <c r="F173" i="9" s="1"/>
  <c r="P202" i="5"/>
  <c r="M202" i="5"/>
  <c r="J202" i="5"/>
  <c r="J203" i="5" s="1"/>
  <c r="F202" i="5"/>
  <c r="C202" i="5"/>
  <c r="C203" i="5" s="1"/>
  <c r="F167" i="5" s="1"/>
  <c r="D172" i="9" s="1"/>
  <c r="F172" i="9" s="1"/>
  <c r="E179" i="5"/>
  <c r="D179" i="5"/>
  <c r="C179" i="5"/>
  <c r="F175" i="5"/>
  <c r="D180" i="9" s="1"/>
  <c r="F180" i="9" s="1"/>
  <c r="E177" i="10" s="1"/>
  <c r="F174" i="5"/>
  <c r="D179" i="9" s="1"/>
  <c r="F179" i="9" s="1"/>
  <c r="E176" i="10" s="1"/>
  <c r="F173" i="5"/>
  <c r="D178" i="9" s="1"/>
  <c r="F178" i="9" s="1"/>
  <c r="E175" i="10" s="1"/>
  <c r="F172" i="5"/>
  <c r="D177" i="9" s="1"/>
  <c r="F177" i="9" s="1"/>
  <c r="E174" i="10" s="1"/>
  <c r="F169" i="5"/>
  <c r="D174" i="9" s="1"/>
  <c r="F174" i="9" s="1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77" i="5" s="1"/>
  <c r="E149" i="5"/>
  <c r="D149" i="5"/>
  <c r="C149" i="5"/>
  <c r="F148" i="5"/>
  <c r="D150" i="9" s="1"/>
  <c r="F150" i="9" s="1"/>
  <c r="E147" i="10" s="1"/>
  <c r="F147" i="5"/>
  <c r="D149" i="9" s="1"/>
  <c r="F149" i="9" s="1"/>
  <c r="E146" i="10" s="1"/>
  <c r="F146" i="5"/>
  <c r="D148" i="9" s="1"/>
  <c r="F148" i="9" s="1"/>
  <c r="E145" i="10" s="1"/>
  <c r="F145" i="5"/>
  <c r="D147" i="9" s="1"/>
  <c r="F147" i="9" s="1"/>
  <c r="E144" i="10" s="1"/>
  <c r="F144" i="5"/>
  <c r="D146" i="9" s="1"/>
  <c r="F143" i="5"/>
  <c r="D145" i="9" s="1"/>
  <c r="F145" i="9" s="1"/>
  <c r="E142" i="10" s="1"/>
  <c r="F142" i="5"/>
  <c r="D144" i="9" s="1"/>
  <c r="F144" i="9" s="1"/>
  <c r="E141" i="10" s="1"/>
  <c r="F141" i="5"/>
  <c r="D143" i="9" s="1"/>
  <c r="F143" i="9" s="1"/>
  <c r="E140" i="10" s="1"/>
  <c r="F140" i="5"/>
  <c r="D142" i="9" s="1"/>
  <c r="F142" i="9" s="1"/>
  <c r="E139" i="10" s="1"/>
  <c r="F139" i="5"/>
  <c r="D141" i="9" s="1"/>
  <c r="F141" i="9" s="1"/>
  <c r="E138" i="10" s="1"/>
  <c r="F138" i="5"/>
  <c r="D140" i="9" s="1"/>
  <c r="F140" i="9" s="1"/>
  <c r="E137" i="10" s="1"/>
  <c r="F137" i="5"/>
  <c r="D139" i="9" s="1"/>
  <c r="F139" i="9" s="1"/>
  <c r="F135" i="5"/>
  <c r="D137" i="9" s="1"/>
  <c r="F134" i="5"/>
  <c r="D136" i="9" s="1"/>
  <c r="F136" i="9" s="1"/>
  <c r="E133" i="10" s="1"/>
  <c r="F133" i="5"/>
  <c r="D135" i="9" s="1"/>
  <c r="F135" i="9" s="1"/>
  <c r="E132" i="10" s="1"/>
  <c r="F132" i="5"/>
  <c r="D134" i="9" s="1"/>
  <c r="F134" i="9" s="1"/>
  <c r="E131" i="10" s="1"/>
  <c r="F131" i="5"/>
  <c r="D133" i="9" s="1"/>
  <c r="F133" i="9" s="1"/>
  <c r="E130" i="10" s="1"/>
  <c r="E127" i="11" s="1"/>
  <c r="F130" i="5"/>
  <c r="F129" i="5"/>
  <c r="D131" i="9" s="1"/>
  <c r="F131" i="9" s="1"/>
  <c r="E128" i="10" s="1"/>
  <c r="F128" i="5"/>
  <c r="D130" i="9" s="1"/>
  <c r="F130" i="9" s="1"/>
  <c r="F127" i="5"/>
  <c r="D129" i="9" s="1"/>
  <c r="F129" i="9" s="1"/>
  <c r="E126" i="10" s="1"/>
  <c r="F126" i="5"/>
  <c r="D128" i="9" s="1"/>
  <c r="F128" i="9" s="1"/>
  <c r="E125" i="10" s="1"/>
  <c r="F125" i="5"/>
  <c r="D127" i="9" s="1"/>
  <c r="F127" i="9" s="1"/>
  <c r="E124" i="10" s="1"/>
  <c r="F123" i="5"/>
  <c r="D125" i="9" s="1"/>
  <c r="F125" i="9" s="1"/>
  <c r="E122" i="10" s="1"/>
  <c r="F122" i="5"/>
  <c r="D124" i="9" s="1"/>
  <c r="F121" i="5"/>
  <c r="D123" i="9" s="1"/>
  <c r="F123" i="9" s="1"/>
  <c r="E120" i="10" s="1"/>
  <c r="F120" i="5"/>
  <c r="D122" i="9" s="1"/>
  <c r="F122" i="9" s="1"/>
  <c r="E119" i="10" s="1"/>
  <c r="F119" i="5"/>
  <c r="D121" i="9" s="1"/>
  <c r="F121" i="9" s="1"/>
  <c r="E118" i="10" s="1"/>
  <c r="F118" i="5"/>
  <c r="D120" i="9" s="1"/>
  <c r="F120" i="9" s="1"/>
  <c r="E117" i="10" s="1"/>
  <c r="F117" i="5"/>
  <c r="D119" i="9" s="1"/>
  <c r="F119" i="9" s="1"/>
  <c r="E116" i="10" s="1"/>
  <c r="F116" i="5"/>
  <c r="D118" i="9" s="1"/>
  <c r="F118" i="9" s="1"/>
  <c r="E115" i="10" s="1"/>
  <c r="F114" i="5"/>
  <c r="D116" i="9" s="1"/>
  <c r="F116" i="9" s="1"/>
  <c r="E113" i="10" s="1"/>
  <c r="F113" i="5"/>
  <c r="D115" i="9" s="1"/>
  <c r="F115" i="9" s="1"/>
  <c r="E112" i="10" s="1"/>
  <c r="F112" i="5"/>
  <c r="D114" i="9" s="1"/>
  <c r="F114" i="9" s="1"/>
  <c r="E111" i="10" s="1"/>
  <c r="F111" i="5"/>
  <c r="D113" i="9" s="1"/>
  <c r="F113" i="9" s="1"/>
  <c r="E110" i="10" s="1"/>
  <c r="F110" i="5"/>
  <c r="D112" i="9" s="1"/>
  <c r="F112" i="9" s="1"/>
  <c r="F109" i="5"/>
  <c r="F108" i="5"/>
  <c r="D110" i="9" s="1"/>
  <c r="F110" i="9" s="1"/>
  <c r="E109" i="10" s="1"/>
  <c r="F107" i="5"/>
  <c r="D109" i="9" s="1"/>
  <c r="F109" i="9" s="1"/>
  <c r="E108" i="10" s="1"/>
  <c r="F105" i="5"/>
  <c r="D107" i="9" s="1"/>
  <c r="F107" i="9" s="1"/>
  <c r="E106" i="10" s="1"/>
  <c r="F104" i="5"/>
  <c r="D106" i="9" s="1"/>
  <c r="F103" i="5"/>
  <c r="D105" i="9" s="1"/>
  <c r="F105" i="9" s="1"/>
  <c r="E104" i="10" s="1"/>
  <c r="F102" i="5"/>
  <c r="D104" i="9" s="1"/>
  <c r="F104" i="9" s="1"/>
  <c r="E103" i="10" s="1"/>
  <c r="F101" i="5"/>
  <c r="F100" i="5"/>
  <c r="D102" i="9" s="1"/>
  <c r="F102" i="9" s="1"/>
  <c r="E101" i="10" s="1"/>
  <c r="F98" i="5"/>
  <c r="D100" i="9" s="1"/>
  <c r="F100" i="9" s="1"/>
  <c r="E99" i="10" s="1"/>
  <c r="F97" i="5"/>
  <c r="D99" i="9" s="1"/>
  <c r="F99" i="9" s="1"/>
  <c r="E98" i="10" s="1"/>
  <c r="F96" i="5"/>
  <c r="D98" i="9" s="1"/>
  <c r="F98" i="9" s="1"/>
  <c r="E97" i="10" s="1"/>
  <c r="F95" i="5"/>
  <c r="D97" i="9" s="1"/>
  <c r="F97" i="9" s="1"/>
  <c r="E96" i="10" s="1"/>
  <c r="F94" i="5"/>
  <c r="D96" i="9" s="1"/>
  <c r="F96" i="9" s="1"/>
  <c r="E95" i="10" s="1"/>
  <c r="F93" i="5"/>
  <c r="D95" i="9" s="1"/>
  <c r="F95" i="9" s="1"/>
  <c r="E94" i="10" s="1"/>
  <c r="F92" i="5"/>
  <c r="D94" i="9" s="1"/>
  <c r="F94" i="9" s="1"/>
  <c r="E93" i="10" s="1"/>
  <c r="F91" i="5"/>
  <c r="F90" i="5"/>
  <c r="D92" i="9" s="1"/>
  <c r="F92" i="9" s="1"/>
  <c r="E91" i="10" s="1"/>
  <c r="F89" i="5"/>
  <c r="D91" i="9" s="1"/>
  <c r="F91" i="9" s="1"/>
  <c r="E90" i="10" s="1"/>
  <c r="F88" i="5"/>
  <c r="D90" i="9" s="1"/>
  <c r="F90" i="9" s="1"/>
  <c r="E89" i="10" s="1"/>
  <c r="F87" i="5"/>
  <c r="D89" i="9" s="1"/>
  <c r="F89" i="9" s="1"/>
  <c r="E88" i="10" s="1"/>
  <c r="F86" i="5"/>
  <c r="D88" i="9" s="1"/>
  <c r="F88" i="9" s="1"/>
  <c r="E87" i="10" s="1"/>
  <c r="F85" i="5"/>
  <c r="D87" i="9" s="1"/>
  <c r="F87" i="9" s="1"/>
  <c r="E86" i="10" s="1"/>
  <c r="F84" i="5"/>
  <c r="D86" i="9" s="1"/>
  <c r="F86" i="9" s="1"/>
  <c r="E85" i="10" s="1"/>
  <c r="F83" i="5"/>
  <c r="F82" i="5"/>
  <c r="D84" i="9" s="1"/>
  <c r="F84" i="9" s="1"/>
  <c r="E83" i="10" s="1"/>
  <c r="F81" i="5"/>
  <c r="F80" i="5"/>
  <c r="D82" i="9" s="1"/>
  <c r="F82" i="9" s="1"/>
  <c r="E81" i="10" s="1"/>
  <c r="F79" i="5"/>
  <c r="F74" i="5"/>
  <c r="D73" i="5"/>
  <c r="F69" i="5"/>
  <c r="D71" i="9" s="1"/>
  <c r="F71" i="9" s="1"/>
  <c r="E71" i="10" s="1"/>
  <c r="F68" i="5"/>
  <c r="D70" i="9" s="1"/>
  <c r="F70" i="9" s="1"/>
  <c r="E70" i="10" s="1"/>
  <c r="F67" i="5"/>
  <c r="D69" i="9" s="1"/>
  <c r="F69" i="9" s="1"/>
  <c r="E69" i="10" s="1"/>
  <c r="F66" i="5"/>
  <c r="F65" i="5"/>
  <c r="D67" i="9" s="1"/>
  <c r="F67" i="9" s="1"/>
  <c r="E67" i="10" s="1"/>
  <c r="F63" i="5"/>
  <c r="F62" i="5"/>
  <c r="D64" i="9" s="1"/>
  <c r="F64" i="9" s="1"/>
  <c r="E64" i="10" s="1"/>
  <c r="F61" i="5"/>
  <c r="F60" i="5"/>
  <c r="D62" i="9" s="1"/>
  <c r="F62" i="9" s="1"/>
  <c r="E62" i="10" s="1"/>
  <c r="F59" i="5"/>
  <c r="D61" i="9" s="1"/>
  <c r="F61" i="9" s="1"/>
  <c r="E61" i="10" s="1"/>
  <c r="F58" i="5"/>
  <c r="D60" i="9" s="1"/>
  <c r="F60" i="9" s="1"/>
  <c r="E60" i="10" s="1"/>
  <c r="F57" i="5"/>
  <c r="F56" i="5"/>
  <c r="F55" i="5"/>
  <c r="D57" i="9" s="1"/>
  <c r="F57" i="9" s="1"/>
  <c r="E57" i="10" s="1"/>
  <c r="F54" i="5"/>
  <c r="D56" i="9" s="1"/>
  <c r="F56" i="9" s="1"/>
  <c r="E56" i="10" s="1"/>
  <c r="F53" i="5"/>
  <c r="D55" i="9" s="1"/>
  <c r="F55" i="9" s="1"/>
  <c r="E55" i="10" s="1"/>
  <c r="F51" i="5"/>
  <c r="D53" i="9" s="1"/>
  <c r="F53" i="9" s="1"/>
  <c r="E53" i="10" s="1"/>
  <c r="F50" i="5"/>
  <c r="D52" i="9" s="1"/>
  <c r="F52" i="9" s="1"/>
  <c r="E52" i="10" s="1"/>
  <c r="F49" i="5"/>
  <c r="D51" i="9" s="1"/>
  <c r="F51" i="9" s="1"/>
  <c r="E51" i="10" s="1"/>
  <c r="F48" i="5"/>
  <c r="F47" i="5"/>
  <c r="D49" i="9" s="1"/>
  <c r="F49" i="9" s="1"/>
  <c r="E49" i="10" s="1"/>
  <c r="F46" i="5"/>
  <c r="F45" i="5"/>
  <c r="D47" i="9" s="1"/>
  <c r="F47" i="9" s="1"/>
  <c r="E47" i="10" s="1"/>
  <c r="F43" i="5"/>
  <c r="F42" i="5"/>
  <c r="D44" i="9" s="1"/>
  <c r="F44" i="9" s="1"/>
  <c r="E44" i="10" s="1"/>
  <c r="F41" i="5"/>
  <c r="D43" i="9" s="1"/>
  <c r="F43" i="9" s="1"/>
  <c r="E43" i="10" s="1"/>
  <c r="F40" i="5"/>
  <c r="D42" i="9" s="1"/>
  <c r="F39" i="5"/>
  <c r="D41" i="9" s="1"/>
  <c r="F41" i="9" s="1"/>
  <c r="E41" i="10" s="1"/>
  <c r="F38" i="5"/>
  <c r="D40" i="9" s="1"/>
  <c r="F40" i="9" s="1"/>
  <c r="E40" i="10" s="1"/>
  <c r="F37" i="5"/>
  <c r="D39" i="9" s="1"/>
  <c r="F39" i="9" s="1"/>
  <c r="E39" i="10" s="1"/>
  <c r="F35" i="5"/>
  <c r="D37" i="9" s="1"/>
  <c r="F37" i="9" s="1"/>
  <c r="E37" i="10" s="1"/>
  <c r="F34" i="5"/>
  <c r="F33" i="5"/>
  <c r="D35" i="9" s="1"/>
  <c r="F35" i="9" s="1"/>
  <c r="E35" i="10" s="1"/>
  <c r="F32" i="5"/>
  <c r="D34" i="9" s="1"/>
  <c r="F34" i="9" s="1"/>
  <c r="E34" i="10" s="1"/>
  <c r="M31" i="5"/>
  <c r="L34" i="9" s="1"/>
  <c r="F31" i="5"/>
  <c r="D33" i="9" s="1"/>
  <c r="M30" i="5"/>
  <c r="L33" i="9" s="1"/>
  <c r="F30" i="5"/>
  <c r="M29" i="5"/>
  <c r="L32" i="9" s="1"/>
  <c r="F29" i="5"/>
  <c r="D31" i="9" s="1"/>
  <c r="F31" i="9" s="1"/>
  <c r="E31" i="10" s="1"/>
  <c r="M28" i="5"/>
  <c r="L31" i="9" s="1"/>
  <c r="F28" i="5"/>
  <c r="D30" i="9" s="1"/>
  <c r="F30" i="9" s="1"/>
  <c r="E30" i="10" s="1"/>
  <c r="M27" i="5"/>
  <c r="L30" i="9" s="1"/>
  <c r="F27" i="5"/>
  <c r="D29" i="9" s="1"/>
  <c r="F29" i="9" s="1"/>
  <c r="E29" i="10" s="1"/>
  <c r="M26" i="5"/>
  <c r="F26" i="5"/>
  <c r="D28" i="9" s="1"/>
  <c r="F28" i="9" s="1"/>
  <c r="E28" i="10" s="1"/>
  <c r="M25" i="5"/>
  <c r="L28" i="9" s="1"/>
  <c r="F25" i="5"/>
  <c r="D27" i="9" s="1"/>
  <c r="F27" i="9" s="1"/>
  <c r="E27" i="10" s="1"/>
  <c r="M24" i="5"/>
  <c r="L27" i="9" s="1"/>
  <c r="F24" i="5"/>
  <c r="D26" i="9" s="1"/>
  <c r="F26" i="9" s="1"/>
  <c r="E26" i="10" s="1"/>
  <c r="M23" i="5"/>
  <c r="L26" i="9" s="1"/>
  <c r="F23" i="5"/>
  <c r="D25" i="9" s="1"/>
  <c r="F25" i="9" s="1"/>
  <c r="E25" i="10" s="1"/>
  <c r="F22" i="5"/>
  <c r="D24" i="9" s="1"/>
  <c r="F24" i="9" s="1"/>
  <c r="E24" i="10" s="1"/>
  <c r="F21" i="5"/>
  <c r="M20" i="5"/>
  <c r="L22" i="9" s="1"/>
  <c r="N22" i="9" s="1"/>
  <c r="M22" i="10" s="1"/>
  <c r="M22" i="11" s="1"/>
  <c r="F20" i="5"/>
  <c r="D22" i="9" s="1"/>
  <c r="F22" i="9" s="1"/>
  <c r="E22" i="10" s="1"/>
  <c r="M19" i="5"/>
  <c r="L21" i="9" s="1"/>
  <c r="N21" i="9" s="1"/>
  <c r="M21" i="10" s="1"/>
  <c r="M21" i="11" s="1"/>
  <c r="F19" i="5"/>
  <c r="D21" i="9" s="1"/>
  <c r="F21" i="9" s="1"/>
  <c r="E21" i="10" s="1"/>
  <c r="M18" i="5"/>
  <c r="L20" i="9" s="1"/>
  <c r="N20" i="9" s="1"/>
  <c r="M20" i="10" s="1"/>
  <c r="M20" i="11" s="1"/>
  <c r="F18" i="5"/>
  <c r="D20" i="9" s="1"/>
  <c r="F20" i="9" s="1"/>
  <c r="E20" i="10" s="1"/>
  <c r="M17" i="5"/>
  <c r="F17" i="5"/>
  <c r="M16" i="5"/>
  <c r="L18" i="9" s="1"/>
  <c r="N18" i="9" s="1"/>
  <c r="M18" i="10" s="1"/>
  <c r="M18" i="11" s="1"/>
  <c r="M15" i="5"/>
  <c r="L17" i="9" s="1"/>
  <c r="N17" i="9" s="1"/>
  <c r="F15" i="5"/>
  <c r="D17" i="9" s="1"/>
  <c r="F17" i="9" s="1"/>
  <c r="E17" i="10" s="1"/>
  <c r="F14" i="5"/>
  <c r="D16" i="9" s="1"/>
  <c r="F16" i="9" s="1"/>
  <c r="E16" i="10" s="1"/>
  <c r="F13" i="5"/>
  <c r="D15" i="9" s="1"/>
  <c r="F15" i="9" s="1"/>
  <c r="E15" i="10" s="1"/>
  <c r="M12" i="5"/>
  <c r="F12" i="5"/>
  <c r="D14" i="9" s="1"/>
  <c r="F14" i="9" s="1"/>
  <c r="E14" i="10" s="1"/>
  <c r="M11" i="5"/>
  <c r="F11" i="5"/>
  <c r="D13" i="9" s="1"/>
  <c r="F13" i="9" s="1"/>
  <c r="E13" i="10" s="1"/>
  <c r="M10" i="5"/>
  <c r="F10" i="5"/>
  <c r="M9" i="5"/>
  <c r="F9" i="5"/>
  <c r="D11" i="9" s="1"/>
  <c r="F11" i="9" s="1"/>
  <c r="E11" i="10" s="1"/>
  <c r="M8" i="5"/>
  <c r="F8" i="5"/>
  <c r="D10" i="9" s="1"/>
  <c r="M7" i="5"/>
  <c r="F7" i="5"/>
  <c r="D9" i="9" s="1"/>
  <c r="F9" i="9" s="1"/>
  <c r="E9" i="10" s="1"/>
  <c r="M6" i="5"/>
  <c r="F6" i="5"/>
  <c r="D8" i="9" s="1"/>
  <c r="F8" i="9" s="1"/>
  <c r="E8" i="10" s="1"/>
  <c r="M5" i="5"/>
  <c r="M13" i="5" s="1"/>
  <c r="M4" i="5"/>
  <c r="F4" i="5"/>
  <c r="D6" i="9" s="1"/>
  <c r="F6" i="9" s="1"/>
  <c r="C50" i="4"/>
  <c r="F49" i="4"/>
  <c r="F48" i="4"/>
  <c r="F47" i="4"/>
  <c r="F46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50" i="4" s="1"/>
  <c r="F23" i="4"/>
  <c r="C20" i="4"/>
  <c r="F19" i="4"/>
  <c r="F18" i="4"/>
  <c r="F17" i="4"/>
  <c r="F16" i="4"/>
  <c r="F15" i="4"/>
  <c r="F14" i="4"/>
  <c r="F13" i="4"/>
  <c r="F12" i="4"/>
  <c r="F11" i="4"/>
  <c r="F10" i="4"/>
  <c r="F9" i="4"/>
  <c r="F20" i="4" s="1"/>
  <c r="D74" i="5" s="1"/>
  <c r="F50" i="7" l="1"/>
  <c r="D46" i="7"/>
  <c r="D38" i="7"/>
  <c r="D47" i="7"/>
  <c r="F43" i="7"/>
  <c r="F52" i="7"/>
  <c r="F58" i="7"/>
  <c r="D63" i="7"/>
  <c r="D39" i="7"/>
  <c r="H31" i="7"/>
  <c r="F54" i="7"/>
  <c r="D62" i="7"/>
  <c r="D42" i="7"/>
  <c r="D55" i="7"/>
  <c r="F36" i="7"/>
  <c r="I31" i="7"/>
  <c r="D41" i="7"/>
  <c r="D46" i="12"/>
  <c r="E52" i="11"/>
  <c r="C38" i="13"/>
  <c r="E115" i="11"/>
  <c r="D57" i="12"/>
  <c r="E65" i="11"/>
  <c r="C9" i="13"/>
  <c r="E83" i="11"/>
  <c r="C17" i="13"/>
  <c r="E91" i="11"/>
  <c r="C25" i="13"/>
  <c r="E100" i="11"/>
  <c r="C31" i="13"/>
  <c r="E107" i="11"/>
  <c r="C39" i="13"/>
  <c r="E116" i="11"/>
  <c r="C47" i="13"/>
  <c r="E125" i="11"/>
  <c r="E73" i="10"/>
  <c r="D54" i="12" s="1"/>
  <c r="E61" i="11"/>
  <c r="F73" i="9"/>
  <c r="D71" i="5"/>
  <c r="F71" i="5" s="1"/>
  <c r="D73" i="9"/>
  <c r="D42" i="12"/>
  <c r="E48" i="11"/>
  <c r="D38" i="12"/>
  <c r="E43" i="11"/>
  <c r="D61" i="12"/>
  <c r="E69" i="11"/>
  <c r="D63" i="12"/>
  <c r="E71" i="11"/>
  <c r="C18" i="13"/>
  <c r="E92" i="11"/>
  <c r="C26" i="13"/>
  <c r="E101" i="11"/>
  <c r="C32" i="13"/>
  <c r="E108" i="11"/>
  <c r="C40" i="13"/>
  <c r="E117" i="11"/>
  <c r="D62" i="12"/>
  <c r="E70" i="11"/>
  <c r="D13" i="12"/>
  <c r="E16" i="11"/>
  <c r="D64" i="12"/>
  <c r="E72" i="11"/>
  <c r="D31" i="12"/>
  <c r="E35" i="11"/>
  <c r="C61" i="13"/>
  <c r="E141" i="11"/>
  <c r="D23" i="12"/>
  <c r="E27" i="11"/>
  <c r="D33" i="12"/>
  <c r="E37" i="11"/>
  <c r="D24" i="12"/>
  <c r="E28" i="11"/>
  <c r="D59" i="12"/>
  <c r="E67" i="11"/>
  <c r="C11" i="13"/>
  <c r="E85" i="11"/>
  <c r="C19" i="13"/>
  <c r="E93" i="11"/>
  <c r="C33" i="13"/>
  <c r="E109" i="11"/>
  <c r="D39" i="12"/>
  <c r="E44" i="11"/>
  <c r="D27" i="12"/>
  <c r="E31" i="11"/>
  <c r="D41" i="12"/>
  <c r="E47" i="11"/>
  <c r="E49" i="11"/>
  <c r="D43" i="12"/>
  <c r="D48" i="12"/>
  <c r="E55" i="11"/>
  <c r="C83" i="13"/>
  <c r="E169" i="11"/>
  <c r="D40" i="12"/>
  <c r="E45" i="11"/>
  <c r="E53" i="11"/>
  <c r="D47" i="12"/>
  <c r="D6" i="12"/>
  <c r="E9" i="11"/>
  <c r="D58" i="12"/>
  <c r="E66" i="11"/>
  <c r="E6" i="10"/>
  <c r="D16" i="12"/>
  <c r="E20" i="11"/>
  <c r="D21" i="12"/>
  <c r="E25" i="11"/>
  <c r="D25" i="12"/>
  <c r="E29" i="11"/>
  <c r="C13" i="13"/>
  <c r="E87" i="11"/>
  <c r="C84" i="13"/>
  <c r="E170" i="11"/>
  <c r="K26" i="10"/>
  <c r="N26" i="9"/>
  <c r="K34" i="10"/>
  <c r="N34" i="9"/>
  <c r="D51" i="12"/>
  <c r="E58" i="11"/>
  <c r="D5" i="12"/>
  <c r="E8" i="11"/>
  <c r="D52" i="12"/>
  <c r="E59" i="11"/>
  <c r="D18" i="12"/>
  <c r="E22" i="11"/>
  <c r="D10" i="12"/>
  <c r="E13" i="11"/>
  <c r="D12" i="12"/>
  <c r="E15" i="11"/>
  <c r="D45" i="12"/>
  <c r="E51" i="11"/>
  <c r="D50" i="12"/>
  <c r="E57" i="11"/>
  <c r="C6" i="13"/>
  <c r="E80" i="11"/>
  <c r="C14" i="13"/>
  <c r="E88" i="11"/>
  <c r="C22" i="13"/>
  <c r="E96" i="11"/>
  <c r="C30" i="13"/>
  <c r="E106" i="11"/>
  <c r="D14" i="12"/>
  <c r="E17" i="11"/>
  <c r="C12" i="13"/>
  <c r="E86" i="11"/>
  <c r="C49" i="13"/>
  <c r="E128" i="11"/>
  <c r="D19" i="12"/>
  <c r="E23" i="11"/>
  <c r="D29" i="12"/>
  <c r="E33" i="11"/>
  <c r="D49" i="12"/>
  <c r="E56" i="11"/>
  <c r="C5" i="13"/>
  <c r="E79" i="11"/>
  <c r="B41" i="13"/>
  <c r="D118" i="11"/>
  <c r="C21" i="13"/>
  <c r="E95" i="11"/>
  <c r="C58" i="13"/>
  <c r="E138" i="11"/>
  <c r="C27" i="12"/>
  <c r="D31" i="11"/>
  <c r="B45" i="13"/>
  <c r="D123" i="11"/>
  <c r="C53" i="13"/>
  <c r="E133" i="11"/>
  <c r="D8" i="12"/>
  <c r="E11" i="11"/>
  <c r="D20" i="12"/>
  <c r="E24" i="11"/>
  <c r="C10" i="13"/>
  <c r="E84" i="11"/>
  <c r="C55" i="13"/>
  <c r="E135" i="11"/>
  <c r="C63" i="13"/>
  <c r="E143" i="11"/>
  <c r="C85" i="13"/>
  <c r="E171" i="11"/>
  <c r="D49" i="7"/>
  <c r="F56" i="7"/>
  <c r="D56" i="7"/>
  <c r="F60" i="7"/>
  <c r="M6" i="11"/>
  <c r="M15" i="11" s="1"/>
  <c r="M15" i="10"/>
  <c r="C10" i="12"/>
  <c r="D13" i="11"/>
  <c r="C19" i="12"/>
  <c r="D23" i="11"/>
  <c r="N32" i="9"/>
  <c r="C44" i="12"/>
  <c r="D50" i="11"/>
  <c r="B11" i="13"/>
  <c r="D85" i="11"/>
  <c r="B14" i="13"/>
  <c r="D88" i="11"/>
  <c r="B31" i="13"/>
  <c r="D107" i="11"/>
  <c r="B37" i="13"/>
  <c r="D114" i="11"/>
  <c r="C60" i="13"/>
  <c r="E140" i="11"/>
  <c r="F165" i="9"/>
  <c r="C162" i="10"/>
  <c r="D22" i="12"/>
  <c r="E26" i="11"/>
  <c r="D7" i="12"/>
  <c r="E10" i="11"/>
  <c r="L29" i="10"/>
  <c r="L29" i="11" s="1"/>
  <c r="N29" i="9"/>
  <c r="B38" i="13"/>
  <c r="D115" i="11"/>
  <c r="C29" i="13"/>
  <c r="E105" i="11"/>
  <c r="B9" i="13"/>
  <c r="D83" i="11"/>
  <c r="D17" i="12"/>
  <c r="E21" i="11"/>
  <c r="D34" i="12"/>
  <c r="E39" i="11"/>
  <c r="F149" i="5"/>
  <c r="C56" i="13"/>
  <c r="E136" i="11"/>
  <c r="C64" i="13"/>
  <c r="E144" i="11"/>
  <c r="C86" i="13"/>
  <c r="E172" i="11"/>
  <c r="D57" i="7"/>
  <c r="C4" i="12"/>
  <c r="D7" i="11"/>
  <c r="C14" i="12"/>
  <c r="D17" i="11"/>
  <c r="C17" i="12"/>
  <c r="D21" i="11"/>
  <c r="D26" i="11"/>
  <c r="C22" i="12"/>
  <c r="C28" i="12"/>
  <c r="D32" i="11"/>
  <c r="C29" i="12"/>
  <c r="D33" i="11"/>
  <c r="C30" i="12"/>
  <c r="D34" i="11"/>
  <c r="D39" i="11"/>
  <c r="C34" i="12"/>
  <c r="B5" i="13"/>
  <c r="D79" i="11"/>
  <c r="B8" i="13"/>
  <c r="D82" i="11"/>
  <c r="B24" i="13"/>
  <c r="D99" i="11"/>
  <c r="C157" i="10"/>
  <c r="F160" i="9"/>
  <c r="C163" i="11"/>
  <c r="E166" i="10"/>
  <c r="D35" i="12"/>
  <c r="E40" i="11"/>
  <c r="C28" i="13"/>
  <c r="E103" i="11"/>
  <c r="C57" i="13"/>
  <c r="E137" i="11"/>
  <c r="D12" i="11"/>
  <c r="C9" i="12"/>
  <c r="D44" i="12"/>
  <c r="E50" i="11"/>
  <c r="C24" i="13"/>
  <c r="E99" i="11"/>
  <c r="M17" i="10"/>
  <c r="N23" i="9"/>
  <c r="C35" i="13"/>
  <c r="E112" i="11"/>
  <c r="C12" i="12"/>
  <c r="D15" i="11"/>
  <c r="B12" i="13"/>
  <c r="D86" i="11"/>
  <c r="B67" i="13"/>
  <c r="B151" i="11"/>
  <c r="D36" i="12"/>
  <c r="E41" i="11"/>
  <c r="C36" i="13"/>
  <c r="E113" i="11"/>
  <c r="C44" i="13"/>
  <c r="E122" i="11"/>
  <c r="C51" i="13"/>
  <c r="E130" i="11"/>
  <c r="C59" i="13"/>
  <c r="E139" i="11"/>
  <c r="D17" i="16"/>
  <c r="H84" i="7"/>
  <c r="F5" i="5" s="1"/>
  <c r="D7" i="9" s="1"/>
  <c r="F7" i="9" s="1"/>
  <c r="E7" i="10" s="1"/>
  <c r="D22" i="11"/>
  <c r="C18" i="12"/>
  <c r="C20" i="12"/>
  <c r="D24" i="11"/>
  <c r="N28" i="9"/>
  <c r="C35" i="12"/>
  <c r="D40" i="11"/>
  <c r="D43" i="11"/>
  <c r="C38" i="12"/>
  <c r="B3" i="13"/>
  <c r="D77" i="11"/>
  <c r="B6" i="13"/>
  <c r="D80" i="11"/>
  <c r="B25" i="13"/>
  <c r="D100" i="11"/>
  <c r="B35" i="13"/>
  <c r="D112" i="11"/>
  <c r="B39" i="13"/>
  <c r="D116" i="11"/>
  <c r="F157" i="9"/>
  <c r="C154" i="10"/>
  <c r="B86" i="13"/>
  <c r="D172" i="11"/>
  <c r="C34" i="13"/>
  <c r="E110" i="11"/>
  <c r="C87" i="13"/>
  <c r="E173" i="11"/>
  <c r="E32" i="11"/>
  <c r="D28" i="12"/>
  <c r="D60" i="12"/>
  <c r="E68" i="11"/>
  <c r="B65" i="13"/>
  <c r="B149" i="11"/>
  <c r="C46" i="13"/>
  <c r="E124" i="11"/>
  <c r="C15" i="13"/>
  <c r="E89" i="11"/>
  <c r="C27" i="13"/>
  <c r="E102" i="11"/>
  <c r="C48" i="13"/>
  <c r="E126" i="11"/>
  <c r="D11" i="12"/>
  <c r="E14" i="11"/>
  <c r="C23" i="13"/>
  <c r="E98" i="11"/>
  <c r="C37" i="13"/>
  <c r="E114" i="11"/>
  <c r="C45" i="13"/>
  <c r="E123" i="11"/>
  <c r="F51" i="7"/>
  <c r="C24" i="12"/>
  <c r="D28" i="11"/>
  <c r="D29" i="11"/>
  <c r="C25" i="12"/>
  <c r="C26" i="12"/>
  <c r="D30" i="11"/>
  <c r="C59" i="12"/>
  <c r="D67" i="11"/>
  <c r="D81" i="9"/>
  <c r="F81" i="9" s="1"/>
  <c r="B13" i="13"/>
  <c r="D87" i="11"/>
  <c r="B16" i="13"/>
  <c r="D90" i="11"/>
  <c r="B22" i="13"/>
  <c r="D96" i="11"/>
  <c r="B46" i="13"/>
  <c r="D124" i="11"/>
  <c r="B55" i="13"/>
  <c r="D135" i="11"/>
  <c r="E158" i="10"/>
  <c r="C155" i="11"/>
  <c r="C165" i="10"/>
  <c r="F168" i="9"/>
  <c r="D30" i="12"/>
  <c r="E34" i="11"/>
  <c r="C4" i="13"/>
  <c r="E78" i="11"/>
  <c r="E119" i="11"/>
  <c r="C42" i="13"/>
  <c r="K30" i="10"/>
  <c r="N30" i="9"/>
  <c r="D56" i="12"/>
  <c r="E63" i="11"/>
  <c r="B27" i="13"/>
  <c r="D102" i="11"/>
  <c r="C50" i="13"/>
  <c r="E129" i="11"/>
  <c r="D9" i="11"/>
  <c r="C6" i="12"/>
  <c r="D9" i="12"/>
  <c r="E12" i="11"/>
  <c r="K27" i="10"/>
  <c r="N27" i="9"/>
  <c r="D32" i="12"/>
  <c r="E36" i="11"/>
  <c r="B21" i="13"/>
  <c r="D95" i="11"/>
  <c r="F155" i="9"/>
  <c r="C152" i="10"/>
  <c r="D203" i="9"/>
  <c r="D204" i="9" s="1"/>
  <c r="D187" i="10"/>
  <c r="C57" i="12"/>
  <c r="D65" i="11"/>
  <c r="M21" i="5"/>
  <c r="C8" i="13"/>
  <c r="E82" i="11"/>
  <c r="C16" i="13"/>
  <c r="E90" i="11"/>
  <c r="F40" i="7"/>
  <c r="D40" i="7"/>
  <c r="F44" i="7"/>
  <c r="F59" i="7"/>
  <c r="D8" i="11"/>
  <c r="C5" i="12"/>
  <c r="C8" i="12"/>
  <c r="D11" i="11"/>
  <c r="C11" i="12"/>
  <c r="D14" i="11"/>
  <c r="N15" i="9"/>
  <c r="C15" i="12"/>
  <c r="D19" i="11"/>
  <c r="C21" i="12"/>
  <c r="D25" i="11"/>
  <c r="L33" i="10"/>
  <c r="L33" i="11" s="1"/>
  <c r="N33" i="9"/>
  <c r="B7" i="13"/>
  <c r="D81" i="11"/>
  <c r="B10" i="13"/>
  <c r="D84" i="11"/>
  <c r="B19" i="13"/>
  <c r="D93" i="11"/>
  <c r="B52" i="13"/>
  <c r="D131" i="11"/>
  <c r="B63" i="13"/>
  <c r="D143" i="11"/>
  <c r="D26" i="12"/>
  <c r="E30" i="11"/>
  <c r="C20" i="13"/>
  <c r="E94" i="11"/>
  <c r="E42" i="11"/>
  <c r="D37" i="12"/>
  <c r="B15" i="13"/>
  <c r="D89" i="11"/>
  <c r="B50" i="13"/>
  <c r="D129" i="11"/>
  <c r="M32" i="5"/>
  <c r="M34" i="5" s="1"/>
  <c r="C43" i="13"/>
  <c r="E121" i="11"/>
  <c r="C88" i="13"/>
  <c r="E174" i="11"/>
  <c r="K28" i="11"/>
  <c r="M28" i="10"/>
  <c r="M28" i="11" s="1"/>
  <c r="C41" i="13"/>
  <c r="E118" i="11"/>
  <c r="C54" i="13"/>
  <c r="E134" i="11"/>
  <c r="C62" i="13"/>
  <c r="E142" i="11"/>
  <c r="F48" i="7"/>
  <c r="D48" i="7"/>
  <c r="D15" i="12"/>
  <c r="E19" i="11"/>
  <c r="C23" i="12"/>
  <c r="D27" i="11"/>
  <c r="K31" i="10"/>
  <c r="N31" i="9"/>
  <c r="K32" i="11"/>
  <c r="M32" i="10"/>
  <c r="M32" i="11" s="1"/>
  <c r="C31" i="12"/>
  <c r="D35" i="11"/>
  <c r="C46" i="12"/>
  <c r="D52" i="11"/>
  <c r="D55" i="12"/>
  <c r="E62" i="11"/>
  <c r="B4" i="13"/>
  <c r="D78" i="11"/>
  <c r="C7" i="13"/>
  <c r="E81" i="11"/>
  <c r="B17" i="13"/>
  <c r="D91" i="11"/>
  <c r="B23" i="13"/>
  <c r="D98" i="11"/>
  <c r="B29" i="13"/>
  <c r="D105" i="11"/>
  <c r="B33" i="13"/>
  <c r="D109" i="11"/>
  <c r="B43" i="13"/>
  <c r="D121" i="11"/>
  <c r="B47" i="13"/>
  <c r="D125" i="11"/>
  <c r="C52" i="13"/>
  <c r="E131" i="11"/>
  <c r="F163" i="9"/>
  <c r="C160" i="10"/>
  <c r="B75" i="13"/>
  <c r="B159" i="11"/>
  <c r="M203" i="9"/>
  <c r="M204" i="9" s="1"/>
  <c r="O190" i="9"/>
  <c r="C16" i="12"/>
  <c r="D20" i="11"/>
  <c r="K29" i="11"/>
  <c r="M29" i="10"/>
  <c r="M29" i="11" s="1"/>
  <c r="K33" i="11"/>
  <c r="M33" i="10"/>
  <c r="M33" i="11" s="1"/>
  <c r="B88" i="13"/>
  <c r="D174" i="11"/>
  <c r="I184" i="11"/>
  <c r="I197" i="11" s="1"/>
  <c r="I198" i="11" s="1"/>
  <c r="E167" i="11" s="1"/>
  <c r="I200" i="10"/>
  <c r="I201" i="10" s="1"/>
  <c r="E170" i="10" s="1"/>
  <c r="C81" i="13" s="1"/>
  <c r="H179" i="10"/>
  <c r="M48" i="10" s="1"/>
  <c r="C155" i="10"/>
  <c r="C163" i="10"/>
  <c r="D6" i="11"/>
  <c r="D48" i="11"/>
  <c r="D103" i="11"/>
  <c r="D122" i="11"/>
  <c r="C32" i="12"/>
  <c r="D36" i="11"/>
  <c r="C39" i="12"/>
  <c r="D44" i="11"/>
  <c r="C41" i="12"/>
  <c r="D47" i="11"/>
  <c r="C43" i="12"/>
  <c r="D49" i="11"/>
  <c r="C45" i="12"/>
  <c r="D51" i="11"/>
  <c r="C47" i="12"/>
  <c r="D53" i="11"/>
  <c r="C58" i="12"/>
  <c r="D66" i="11"/>
  <c r="C60" i="12"/>
  <c r="D68" i="11"/>
  <c r="C61" i="12"/>
  <c r="D69" i="11"/>
  <c r="C63" i="12"/>
  <c r="D71" i="11"/>
  <c r="C48" i="12"/>
  <c r="D55" i="11"/>
  <c r="C50" i="12"/>
  <c r="D57" i="11"/>
  <c r="C52" i="12"/>
  <c r="D59" i="11"/>
  <c r="C54" i="12"/>
  <c r="D61" i="11"/>
  <c r="C56" i="12"/>
  <c r="D63" i="11"/>
  <c r="B70" i="13"/>
  <c r="B154" i="11"/>
  <c r="B78" i="13"/>
  <c r="B162" i="11"/>
  <c r="J203" i="9"/>
  <c r="J204" i="9" s="1"/>
  <c r="B58" i="13"/>
  <c r="D138" i="11"/>
  <c r="G176" i="11"/>
  <c r="M47" i="11" s="1"/>
  <c r="D137" i="11"/>
  <c r="B155" i="11"/>
  <c r="D108" i="11"/>
  <c r="D126" i="11"/>
  <c r="D130" i="11"/>
  <c r="B160" i="11"/>
  <c r="D37" i="7"/>
  <c r="D45" i="7"/>
  <c r="D53" i="7"/>
  <c r="D61" i="7"/>
  <c r="D16" i="11"/>
  <c r="C13" i="12"/>
  <c r="C36" i="12"/>
  <c r="D41" i="11"/>
  <c r="B56" i="13"/>
  <c r="D136" i="11"/>
  <c r="B64" i="13"/>
  <c r="D144" i="11"/>
  <c r="G200" i="10"/>
  <c r="G201" i="10" s="1"/>
  <c r="D42" i="11"/>
  <c r="D101" i="11"/>
  <c r="D119" i="11"/>
  <c r="D141" i="11"/>
  <c r="B72" i="13"/>
  <c r="B156" i="11"/>
  <c r="C159" i="10"/>
  <c r="D10" i="11"/>
  <c r="D94" i="11"/>
  <c r="D113" i="11"/>
  <c r="B152" i="11"/>
  <c r="C33" i="12"/>
  <c r="D37" i="11"/>
  <c r="C40" i="12"/>
  <c r="D45" i="11"/>
  <c r="C62" i="12"/>
  <c r="D70" i="11"/>
  <c r="C64" i="12"/>
  <c r="D72" i="11"/>
  <c r="C49" i="12"/>
  <c r="D56" i="11"/>
  <c r="C51" i="12"/>
  <c r="D58" i="11"/>
  <c r="C53" i="12"/>
  <c r="D60" i="11"/>
  <c r="C55" i="12"/>
  <c r="D62" i="11"/>
  <c r="B66" i="13"/>
  <c r="B150" i="11"/>
  <c r="B69" i="13"/>
  <c r="B153" i="11"/>
  <c r="B74" i="13"/>
  <c r="B158" i="11"/>
  <c r="B77" i="13"/>
  <c r="B161" i="11"/>
  <c r="B87" i="13"/>
  <c r="D173" i="11"/>
  <c r="B54" i="13"/>
  <c r="D134" i="11"/>
  <c r="B62" i="13"/>
  <c r="D142" i="11"/>
  <c r="D106" i="11"/>
  <c r="D128" i="11"/>
  <c r="B157" i="11"/>
  <c r="E153" i="10"/>
  <c r="F159" i="9"/>
  <c r="C156" i="10"/>
  <c r="C158" i="11"/>
  <c r="E161" i="10"/>
  <c r="F167" i="9"/>
  <c r="C164" i="10"/>
  <c r="B79" i="13"/>
  <c r="B163" i="11"/>
  <c r="D117" i="11"/>
  <c r="D139" i="11"/>
  <c r="D171" i="11"/>
  <c r="B85" i="13"/>
  <c r="G203" i="9"/>
  <c r="G204" i="9" s="1"/>
  <c r="G179" i="10"/>
  <c r="M47" i="10" s="1"/>
  <c r="B60" i="13"/>
  <c r="D140" i="11"/>
  <c r="D92" i="11"/>
  <c r="D110" i="11"/>
  <c r="D133" i="11"/>
  <c r="B81" i="13"/>
  <c r="D167" i="11"/>
  <c r="B83" i="13"/>
  <c r="D169" i="11"/>
  <c r="D170" i="11"/>
  <c r="L9" i="17"/>
  <c r="D168" i="11"/>
  <c r="M9" i="17"/>
  <c r="B9" i="17"/>
  <c r="C9" i="17"/>
  <c r="D9" i="17"/>
  <c r="BQ90" i="13"/>
  <c r="L7" i="17" s="1"/>
  <c r="AG90" i="13"/>
  <c r="F7" i="17" s="1"/>
  <c r="F9" i="17" s="1"/>
  <c r="I90" i="13"/>
  <c r="B7" i="17" s="1"/>
  <c r="AS90" i="13"/>
  <c r="H7" i="17" s="1"/>
  <c r="H9" i="17" s="1"/>
  <c r="U90" i="13"/>
  <c r="D7" i="17" s="1"/>
  <c r="AM90" i="13"/>
  <c r="G7" i="17" s="1"/>
  <c r="G9" i="17" s="1"/>
  <c r="D64" i="7" l="1"/>
  <c r="E11" i="16" s="1"/>
  <c r="E12" i="16" s="1"/>
  <c r="D16" i="16" s="1"/>
  <c r="I20" i="13"/>
  <c r="O20" i="13" s="1"/>
  <c r="U20" i="13" s="1"/>
  <c r="AA20" i="13" s="1"/>
  <c r="AG20" i="13" s="1"/>
  <c r="AM20" i="13" s="1"/>
  <c r="AS20" i="13" s="1"/>
  <c r="AY20" i="13" s="1"/>
  <c r="BE20" i="13" s="1"/>
  <c r="BK20" i="13" s="1"/>
  <c r="BQ20" i="13" s="1"/>
  <c r="BW20" i="13" s="1"/>
  <c r="D3" i="12"/>
  <c r="E6" i="11"/>
  <c r="F39" i="12"/>
  <c r="H39" i="12" s="1"/>
  <c r="J39" i="12" s="1"/>
  <c r="L39" i="12" s="1"/>
  <c r="N39" i="12" s="1"/>
  <c r="P39" i="12" s="1"/>
  <c r="R39" i="12" s="1"/>
  <c r="T39" i="12" s="1"/>
  <c r="V39" i="12" s="1"/>
  <c r="X39" i="12" s="1"/>
  <c r="Z39" i="12" s="1"/>
  <c r="AB39" i="12" s="1"/>
  <c r="F30" i="12"/>
  <c r="H30" i="12"/>
  <c r="J30" i="12" s="1"/>
  <c r="L30" i="12" s="1"/>
  <c r="N30" i="12" s="1"/>
  <c r="P30" i="12" s="1"/>
  <c r="R30" i="12" s="1"/>
  <c r="T30" i="12" s="1"/>
  <c r="V30" i="12" s="1"/>
  <c r="X30" i="12" s="1"/>
  <c r="Z30" i="12" s="1"/>
  <c r="AB30" i="12" s="1"/>
  <c r="Z43" i="12"/>
  <c r="AB43" i="12" s="1"/>
  <c r="F43" i="12"/>
  <c r="H43" i="12" s="1"/>
  <c r="J43" i="12" s="1"/>
  <c r="L43" i="12" s="1"/>
  <c r="N43" i="12" s="1"/>
  <c r="P43" i="12" s="1"/>
  <c r="R43" i="12" s="1"/>
  <c r="T43" i="12"/>
  <c r="V43" i="12" s="1"/>
  <c r="X43" i="12" s="1"/>
  <c r="I9" i="13"/>
  <c r="O9" i="13" s="1"/>
  <c r="U9" i="13" s="1"/>
  <c r="AA9" i="13" s="1"/>
  <c r="AG9" i="13" s="1"/>
  <c r="AM9" i="13" s="1"/>
  <c r="AS9" i="13" s="1"/>
  <c r="AY9" i="13" s="1"/>
  <c r="BE9" i="13" s="1"/>
  <c r="BK9" i="13" s="1"/>
  <c r="BQ9" i="13" s="1"/>
  <c r="BW9" i="13" s="1"/>
  <c r="C153" i="11"/>
  <c r="E156" i="10"/>
  <c r="C156" i="11"/>
  <c r="E159" i="10"/>
  <c r="O81" i="13"/>
  <c r="U81" i="13" s="1"/>
  <c r="AA81" i="13" s="1"/>
  <c r="AG81" i="13" s="1"/>
  <c r="AM81" i="13" s="1"/>
  <c r="AS81" i="13" s="1"/>
  <c r="AY81" i="13" s="1"/>
  <c r="BE81" i="13" s="1"/>
  <c r="BK81" i="13" s="1"/>
  <c r="BQ81" i="13" s="1"/>
  <c r="BW81" i="13" s="1"/>
  <c r="I81" i="13"/>
  <c r="F26" i="12"/>
  <c r="H26" i="12" s="1"/>
  <c r="J26" i="12" s="1"/>
  <c r="L26" i="12" s="1"/>
  <c r="N26" i="12" s="1"/>
  <c r="P26" i="12" s="1"/>
  <c r="R26" i="12" s="1"/>
  <c r="T26" i="12" s="1"/>
  <c r="V26" i="12" s="1"/>
  <c r="X26" i="12" s="1"/>
  <c r="Z26" i="12" s="1"/>
  <c r="AB26" i="12" s="1"/>
  <c r="I8" i="13"/>
  <c r="O8" i="13" s="1"/>
  <c r="U8" i="13" s="1"/>
  <c r="AA8" i="13"/>
  <c r="AG8" i="13" s="1"/>
  <c r="AM8" i="13" s="1"/>
  <c r="AS8" i="13" s="1"/>
  <c r="AY8" i="13" s="1"/>
  <c r="BE8" i="13" s="1"/>
  <c r="BK8" i="13" s="1"/>
  <c r="BQ8" i="13" s="1"/>
  <c r="BW8" i="13" s="1"/>
  <c r="AM86" i="13"/>
  <c r="AS86" i="13" s="1"/>
  <c r="AY86" i="13" s="1"/>
  <c r="BE86" i="13" s="1"/>
  <c r="BK86" i="13" s="1"/>
  <c r="BQ86" i="13" s="1"/>
  <c r="BW86" i="13" s="1"/>
  <c r="I86" i="13"/>
  <c r="O86" i="13" s="1"/>
  <c r="U86" i="13" s="1"/>
  <c r="AA86" i="13" s="1"/>
  <c r="AG86" i="13" s="1"/>
  <c r="O85" i="13"/>
  <c r="U85" i="13" s="1"/>
  <c r="AA85" i="13" s="1"/>
  <c r="AG85" i="13" s="1"/>
  <c r="AM85" i="13" s="1"/>
  <c r="AS85" i="13" s="1"/>
  <c r="AY85" i="13" s="1"/>
  <c r="BE85" i="13" s="1"/>
  <c r="BK85" i="13" s="1"/>
  <c r="BQ85" i="13" s="1"/>
  <c r="BW85" i="13" s="1"/>
  <c r="I85" i="13"/>
  <c r="I30" i="13"/>
  <c r="O30" i="13" s="1"/>
  <c r="U30" i="13" s="1"/>
  <c r="AA30" i="13" s="1"/>
  <c r="AG30" i="13" s="1"/>
  <c r="AM30" i="13" s="1"/>
  <c r="AS30" i="13" s="1"/>
  <c r="AY30" i="13" s="1"/>
  <c r="BE30" i="13" s="1"/>
  <c r="BK30" i="13" s="1"/>
  <c r="BQ30" i="13" s="1"/>
  <c r="BW30" i="13" s="1"/>
  <c r="F50" i="12"/>
  <c r="H50" i="12" s="1"/>
  <c r="J50" i="12" s="1"/>
  <c r="L50" i="12" s="1"/>
  <c r="N50" i="12" s="1"/>
  <c r="P50" i="12" s="1"/>
  <c r="R50" i="12" s="1"/>
  <c r="T50" i="12"/>
  <c r="V50" i="12" s="1"/>
  <c r="X50" i="12" s="1"/>
  <c r="Z50" i="12" s="1"/>
  <c r="AB50" i="12" s="1"/>
  <c r="F18" i="12"/>
  <c r="H18" i="12" s="1"/>
  <c r="J18" i="12" s="1"/>
  <c r="L18" i="12" s="1"/>
  <c r="N18" i="12" s="1"/>
  <c r="P18" i="12" s="1"/>
  <c r="R18" i="12" s="1"/>
  <c r="T18" i="12" s="1"/>
  <c r="V18" i="12" s="1"/>
  <c r="X18" i="12" s="1"/>
  <c r="Z18" i="12" s="1"/>
  <c r="AB18" i="12" s="1"/>
  <c r="K34" i="11"/>
  <c r="M34" i="10"/>
  <c r="M34" i="11" s="1"/>
  <c r="H25" i="12"/>
  <c r="J25" i="12" s="1"/>
  <c r="L25" i="12" s="1"/>
  <c r="N25" i="12" s="1"/>
  <c r="P25" i="12" s="1"/>
  <c r="R25" i="12" s="1"/>
  <c r="T25" i="12" s="1"/>
  <c r="V25" i="12" s="1"/>
  <c r="X25" i="12" s="1"/>
  <c r="Z25" i="12" s="1"/>
  <c r="AB25" i="12" s="1"/>
  <c r="F25" i="12"/>
  <c r="F58" i="12"/>
  <c r="H58" i="12" s="1"/>
  <c r="J58" i="12" s="1"/>
  <c r="L58" i="12" s="1"/>
  <c r="N58" i="12" s="1"/>
  <c r="P58" i="12" s="1"/>
  <c r="R58" i="12" s="1"/>
  <c r="T58" i="12" s="1"/>
  <c r="V58" i="12" s="1"/>
  <c r="X58" i="12" s="1"/>
  <c r="Z58" i="12" s="1"/>
  <c r="AB58" i="12" s="1"/>
  <c r="O33" i="13"/>
  <c r="U33" i="13" s="1"/>
  <c r="AA33" i="13" s="1"/>
  <c r="AG33" i="13" s="1"/>
  <c r="AM33" i="13" s="1"/>
  <c r="AS33" i="13" s="1"/>
  <c r="AY33" i="13" s="1"/>
  <c r="BE33" i="13" s="1"/>
  <c r="BK33" i="13" s="1"/>
  <c r="BQ33" i="13" s="1"/>
  <c r="BW33" i="13" s="1"/>
  <c r="I33" i="13"/>
  <c r="H24" i="12"/>
  <c r="J24" i="12" s="1"/>
  <c r="F24" i="12"/>
  <c r="L24" i="12"/>
  <c r="N24" i="12" s="1"/>
  <c r="P24" i="12" s="1"/>
  <c r="R24" i="12" s="1"/>
  <c r="T24" i="12" s="1"/>
  <c r="V24" i="12" s="1"/>
  <c r="X24" i="12" s="1"/>
  <c r="Z24" i="12" s="1"/>
  <c r="AB24" i="12" s="1"/>
  <c r="H31" i="12"/>
  <c r="J31" i="12" s="1"/>
  <c r="L31" i="12" s="1"/>
  <c r="N31" i="12" s="1"/>
  <c r="P31" i="12" s="1"/>
  <c r="R31" i="12" s="1"/>
  <c r="T31" i="12" s="1"/>
  <c r="V31" i="12" s="1"/>
  <c r="X31" i="12" s="1"/>
  <c r="Z31" i="12" s="1"/>
  <c r="AB31" i="12" s="1"/>
  <c r="F31" i="12"/>
  <c r="I40" i="13"/>
  <c r="O40" i="13" s="1"/>
  <c r="U40" i="13" s="1"/>
  <c r="AA40" i="13" s="1"/>
  <c r="AG40" i="13" s="1"/>
  <c r="AM40" i="13" s="1"/>
  <c r="AS40" i="13" s="1"/>
  <c r="AY40" i="13" s="1"/>
  <c r="BE40" i="13" s="1"/>
  <c r="BK40" i="13" s="1"/>
  <c r="BQ40" i="13" s="1"/>
  <c r="BW40" i="13" s="1"/>
  <c r="F63" i="12"/>
  <c r="H63" i="12" s="1"/>
  <c r="J63" i="12" s="1"/>
  <c r="L63" i="12" s="1"/>
  <c r="N63" i="12" s="1"/>
  <c r="P63" i="12" s="1"/>
  <c r="R63" i="12" s="1"/>
  <c r="T63" i="12" s="1"/>
  <c r="V63" i="12" s="1"/>
  <c r="X63" i="12" s="1"/>
  <c r="Z63" i="12" s="1"/>
  <c r="AB63" i="12" s="1"/>
  <c r="C74" i="13"/>
  <c r="E158" i="11"/>
  <c r="H158" i="11" s="1"/>
  <c r="E152" i="10"/>
  <c r="C149" i="11"/>
  <c r="U61" i="13"/>
  <c r="AA61" i="13" s="1"/>
  <c r="AG61" i="13" s="1"/>
  <c r="AM61" i="13" s="1"/>
  <c r="AS61" i="13" s="1"/>
  <c r="AY61" i="13" s="1"/>
  <c r="BE61" i="13" s="1"/>
  <c r="BK61" i="13" s="1"/>
  <c r="BQ61" i="13" s="1"/>
  <c r="BW61" i="13" s="1"/>
  <c r="I61" i="13"/>
  <c r="O61" i="13" s="1"/>
  <c r="P56" i="12"/>
  <c r="R56" i="12" s="1"/>
  <c r="T56" i="12" s="1"/>
  <c r="V56" i="12" s="1"/>
  <c r="X56" i="12" s="1"/>
  <c r="Z56" i="12" s="1"/>
  <c r="AB56" i="12" s="1"/>
  <c r="F56" i="12"/>
  <c r="H56" i="12" s="1"/>
  <c r="J56" i="12" s="1"/>
  <c r="L56" i="12" s="1"/>
  <c r="N56" i="12" s="1"/>
  <c r="I52" i="13"/>
  <c r="O52" i="13" s="1"/>
  <c r="U52" i="13" s="1"/>
  <c r="AA52" i="13" s="1"/>
  <c r="AG52" i="13" s="1"/>
  <c r="AM52" i="13" s="1"/>
  <c r="AS52" i="13" s="1"/>
  <c r="AY52" i="13" s="1"/>
  <c r="BE52" i="13" s="1"/>
  <c r="BK52" i="13" s="1"/>
  <c r="BQ52" i="13" s="1"/>
  <c r="BW52" i="13" s="1"/>
  <c r="K30" i="11"/>
  <c r="M30" i="10"/>
  <c r="M30" i="11" s="1"/>
  <c r="E165" i="10"/>
  <c r="C162" i="11"/>
  <c r="I45" i="13"/>
  <c r="O45" i="13" s="1"/>
  <c r="U45" i="13" s="1"/>
  <c r="AA45" i="13" s="1"/>
  <c r="AG45" i="13" s="1"/>
  <c r="AM45" i="13" s="1"/>
  <c r="AS45" i="13" s="1"/>
  <c r="AY45" i="13" s="1"/>
  <c r="BE45" i="13" s="1"/>
  <c r="BK45" i="13" s="1"/>
  <c r="BQ45" i="13" s="1"/>
  <c r="BW45" i="13" s="1"/>
  <c r="I48" i="13"/>
  <c r="O48" i="13" s="1"/>
  <c r="U48" i="13" s="1"/>
  <c r="AA48" i="13" s="1"/>
  <c r="AG48" i="13" s="1"/>
  <c r="AM48" i="13" s="1"/>
  <c r="AS48" i="13" s="1"/>
  <c r="AY48" i="13" s="1"/>
  <c r="BE48" i="13" s="1"/>
  <c r="BK48" i="13" s="1"/>
  <c r="BQ48" i="13" s="1"/>
  <c r="BW48" i="13" s="1"/>
  <c r="I34" i="13"/>
  <c r="O34" i="13" s="1"/>
  <c r="U34" i="13"/>
  <c r="AA34" i="13" s="1"/>
  <c r="AG34" i="13" s="1"/>
  <c r="AM34" i="13" s="1"/>
  <c r="AS34" i="13" s="1"/>
  <c r="AY34" i="13" s="1"/>
  <c r="BE34" i="13" s="1"/>
  <c r="BK34" i="13" s="1"/>
  <c r="BQ34" i="13" s="1"/>
  <c r="BW34" i="13" s="1"/>
  <c r="D4" i="12"/>
  <c r="E7" i="11"/>
  <c r="BE44" i="13"/>
  <c r="BK44" i="13" s="1"/>
  <c r="BQ44" i="13" s="1"/>
  <c r="BW44" i="13" s="1"/>
  <c r="I44" i="13"/>
  <c r="O44" i="13" s="1"/>
  <c r="U44" i="13" s="1"/>
  <c r="AA44" i="13" s="1"/>
  <c r="AG44" i="13" s="1"/>
  <c r="AM44" i="13" s="1"/>
  <c r="AS44" i="13" s="1"/>
  <c r="AY44" i="13" s="1"/>
  <c r="I24" i="13"/>
  <c r="O24" i="13" s="1"/>
  <c r="U24" i="13" s="1"/>
  <c r="AA24" i="13" s="1"/>
  <c r="AG24" i="13" s="1"/>
  <c r="AM24" i="13" s="1"/>
  <c r="AS24" i="13" s="1"/>
  <c r="AY24" i="13" s="1"/>
  <c r="BE24" i="13" s="1"/>
  <c r="BK24" i="13" s="1"/>
  <c r="BQ24" i="13" s="1"/>
  <c r="BW24" i="13" s="1"/>
  <c r="BE28" i="13"/>
  <c r="BK28" i="13" s="1"/>
  <c r="BQ28" i="13" s="1"/>
  <c r="BW28" i="13" s="1"/>
  <c r="I28" i="13"/>
  <c r="O28" i="13" s="1"/>
  <c r="U28" i="13" s="1"/>
  <c r="AA28" i="13" s="1"/>
  <c r="AG28" i="13" s="1"/>
  <c r="AM28" i="13" s="1"/>
  <c r="AS28" i="13" s="1"/>
  <c r="AY28" i="13" s="1"/>
  <c r="F17" i="12"/>
  <c r="H17" i="12" s="1"/>
  <c r="J17" i="12" s="1"/>
  <c r="L17" i="12" s="1"/>
  <c r="N17" i="12" s="1"/>
  <c r="P17" i="12" s="1"/>
  <c r="R17" i="12" s="1"/>
  <c r="T17" i="12" s="1"/>
  <c r="V17" i="12" s="1"/>
  <c r="X17" i="12" s="1"/>
  <c r="Z17" i="12" s="1"/>
  <c r="AB17" i="12" s="1"/>
  <c r="I60" i="13"/>
  <c r="O60" i="13" s="1"/>
  <c r="U60" i="13" s="1"/>
  <c r="AA60" i="13" s="1"/>
  <c r="AG60" i="13" s="1"/>
  <c r="AM60" i="13" s="1"/>
  <c r="AS60" i="13" s="1"/>
  <c r="AY60" i="13" s="1"/>
  <c r="BE60" i="13" s="1"/>
  <c r="BK60" i="13" s="1"/>
  <c r="BQ60" i="13" s="1"/>
  <c r="BW60" i="13" s="1"/>
  <c r="F20" i="12"/>
  <c r="H20" i="12" s="1"/>
  <c r="J20" i="12" s="1"/>
  <c r="L20" i="12" s="1"/>
  <c r="N20" i="12" s="1"/>
  <c r="P20" i="12" s="1"/>
  <c r="R20" i="12" s="1"/>
  <c r="T20" i="12" s="1"/>
  <c r="V20" i="12" s="1"/>
  <c r="X20" i="12" s="1"/>
  <c r="Z20" i="12" s="1"/>
  <c r="AB20" i="12" s="1"/>
  <c r="O5" i="13"/>
  <c r="U5" i="13" s="1"/>
  <c r="AA5" i="13" s="1"/>
  <c r="AG5" i="13" s="1"/>
  <c r="AM5" i="13" s="1"/>
  <c r="AS5" i="13" s="1"/>
  <c r="AY5" i="13" s="1"/>
  <c r="BE5" i="13"/>
  <c r="BK5" i="13" s="1"/>
  <c r="BQ5" i="13" s="1"/>
  <c r="BW5" i="13" s="1"/>
  <c r="I5" i="13"/>
  <c r="I49" i="13"/>
  <c r="O49" i="13" s="1"/>
  <c r="U49" i="13" s="1"/>
  <c r="AA49" i="13" s="1"/>
  <c r="AG49" i="13" s="1"/>
  <c r="AM49" i="13" s="1"/>
  <c r="AS49" i="13" s="1"/>
  <c r="AY49" i="13" s="1"/>
  <c r="BE49" i="13" s="1"/>
  <c r="BK49" i="13" s="1"/>
  <c r="BQ49" i="13" s="1"/>
  <c r="BW49" i="13" s="1"/>
  <c r="N35" i="9"/>
  <c r="N37" i="9" s="1"/>
  <c r="I31" i="13"/>
  <c r="O31" i="13" s="1"/>
  <c r="U31" i="13" s="1"/>
  <c r="AA31" i="13" s="1"/>
  <c r="AG31" i="13" s="1"/>
  <c r="AM31" i="13" s="1"/>
  <c r="AS31" i="13" s="1"/>
  <c r="AY31" i="13" s="1"/>
  <c r="BE31" i="13" s="1"/>
  <c r="BK31" i="13" s="1"/>
  <c r="BQ31" i="13" s="1"/>
  <c r="BW31" i="13" s="1"/>
  <c r="C269" i="12"/>
  <c r="F57" i="12"/>
  <c r="H57" i="12" s="1"/>
  <c r="J57" i="12" s="1"/>
  <c r="L57" i="12" s="1"/>
  <c r="N57" i="12" s="1"/>
  <c r="P57" i="12" s="1"/>
  <c r="R57" i="12" s="1"/>
  <c r="T57" i="12" s="1"/>
  <c r="V57" i="12" s="1"/>
  <c r="X57" i="12" s="1"/>
  <c r="Z57" i="12" s="1"/>
  <c r="AB57" i="12" s="1"/>
  <c r="M40" i="5"/>
  <c r="C6" i="4"/>
  <c r="F6" i="4" s="1"/>
  <c r="G6" i="4" s="1"/>
  <c r="M38" i="5"/>
  <c r="F10" i="12"/>
  <c r="H10" i="12" s="1"/>
  <c r="J10" i="12" s="1"/>
  <c r="L10" i="12" s="1"/>
  <c r="N10" i="12" s="1"/>
  <c r="P10" i="12" s="1"/>
  <c r="R10" i="12" s="1"/>
  <c r="T10" i="12" s="1"/>
  <c r="V10" i="12" s="1"/>
  <c r="X10" i="12" s="1"/>
  <c r="Z10" i="12" s="1"/>
  <c r="AB10" i="12" s="1"/>
  <c r="H42" i="12"/>
  <c r="J42" i="12" s="1"/>
  <c r="L42" i="12" s="1"/>
  <c r="N42" i="12" s="1"/>
  <c r="P42" i="12" s="1"/>
  <c r="R42" i="12" s="1"/>
  <c r="T42" i="12" s="1"/>
  <c r="V42" i="12" s="1"/>
  <c r="X42" i="12" s="1"/>
  <c r="Z42" i="12" s="1"/>
  <c r="AB42" i="12" s="1"/>
  <c r="F42" i="12"/>
  <c r="I41" i="13"/>
  <c r="O41" i="13" s="1"/>
  <c r="U41" i="13" s="1"/>
  <c r="AA41" i="13" s="1"/>
  <c r="AG41" i="13" s="1"/>
  <c r="AM41" i="13" s="1"/>
  <c r="AS41" i="13" s="1"/>
  <c r="AY41" i="13" s="1"/>
  <c r="BE41" i="13" s="1"/>
  <c r="BK41" i="13" s="1"/>
  <c r="BQ41" i="13" s="1"/>
  <c r="BW41" i="13" s="1"/>
  <c r="F182" i="9"/>
  <c r="N11" i="12"/>
  <c r="P11" i="12" s="1"/>
  <c r="R11" i="12" s="1"/>
  <c r="T11" i="12" s="1"/>
  <c r="V11" i="12" s="1"/>
  <c r="X11" i="12" s="1"/>
  <c r="Z11" i="12" s="1"/>
  <c r="AB11" i="12" s="1"/>
  <c r="J11" i="12"/>
  <c r="L11" i="12" s="1"/>
  <c r="F11" i="12"/>
  <c r="H11" i="12" s="1"/>
  <c r="I87" i="13"/>
  <c r="O87" i="13" s="1"/>
  <c r="U87" i="13" s="1"/>
  <c r="AA87" i="13"/>
  <c r="AG87" i="13" s="1"/>
  <c r="AM87" i="13" s="1"/>
  <c r="AS87" i="13" s="1"/>
  <c r="AY87" i="13" s="1"/>
  <c r="BE87" i="13" s="1"/>
  <c r="BK87" i="13" s="1"/>
  <c r="BQ87" i="13" s="1"/>
  <c r="BW87" i="13" s="1"/>
  <c r="AA57" i="13"/>
  <c r="AG57" i="13" s="1"/>
  <c r="AM57" i="13" s="1"/>
  <c r="O57" i="13"/>
  <c r="U57" i="13" s="1"/>
  <c r="I57" i="13"/>
  <c r="AS57" i="13"/>
  <c r="AY57" i="13" s="1"/>
  <c r="BE57" i="13" s="1"/>
  <c r="BK57" i="13" s="1"/>
  <c r="BQ57" i="13" s="1"/>
  <c r="BW57" i="13" s="1"/>
  <c r="BW39" i="13"/>
  <c r="I39" i="13"/>
  <c r="AM39" i="13"/>
  <c r="AS39" i="13" s="1"/>
  <c r="AY39" i="13" s="1"/>
  <c r="BE39" i="13" s="1"/>
  <c r="BK39" i="13" s="1"/>
  <c r="BQ39" i="13" s="1"/>
  <c r="AG39" i="13"/>
  <c r="O39" i="13"/>
  <c r="U39" i="13" s="1"/>
  <c r="AA39" i="13" s="1"/>
  <c r="C66" i="13"/>
  <c r="E150" i="11"/>
  <c r="H150" i="11" s="1"/>
  <c r="M187" i="10"/>
  <c r="O203" i="9"/>
  <c r="O204" i="9" s="1"/>
  <c r="I42" i="13"/>
  <c r="O42" i="13" s="1"/>
  <c r="U42" i="13" s="1"/>
  <c r="AA42" i="13"/>
  <c r="AG42" i="13" s="1"/>
  <c r="AM42" i="13" s="1"/>
  <c r="AS42" i="13" s="1"/>
  <c r="AY42" i="13" s="1"/>
  <c r="BE42" i="13" s="1"/>
  <c r="BK42" i="13" s="1"/>
  <c r="BQ42" i="13" s="1"/>
  <c r="BW42" i="13" s="1"/>
  <c r="I64" i="13"/>
  <c r="O64" i="13" s="1"/>
  <c r="U64" i="13" s="1"/>
  <c r="AA64" i="13" s="1"/>
  <c r="AG64" i="13" s="1"/>
  <c r="AM64" i="13" s="1"/>
  <c r="AS64" i="13" s="1"/>
  <c r="AY64" i="13" s="1"/>
  <c r="BE64" i="13" s="1"/>
  <c r="BK64" i="13" s="1"/>
  <c r="BQ64" i="13" s="1"/>
  <c r="BW64" i="13" s="1"/>
  <c r="C272" i="12"/>
  <c r="O63" i="13"/>
  <c r="I63" i="13"/>
  <c r="U63" i="13"/>
  <c r="AA63" i="13" s="1"/>
  <c r="AG63" i="13" s="1"/>
  <c r="AM63" i="13" s="1"/>
  <c r="AS63" i="13" s="1"/>
  <c r="AY63" i="13" s="1"/>
  <c r="BE63" i="13" s="1"/>
  <c r="BK63" i="13" s="1"/>
  <c r="BQ63" i="13" s="1"/>
  <c r="BW63" i="13" s="1"/>
  <c r="O22" i="13"/>
  <c r="U22" i="13" s="1"/>
  <c r="AA22" i="13" s="1"/>
  <c r="AG22" i="13" s="1"/>
  <c r="I22" i="13"/>
  <c r="AM22" i="13"/>
  <c r="AS22" i="13" s="1"/>
  <c r="AY22" i="13" s="1"/>
  <c r="BE22" i="13" s="1"/>
  <c r="BK22" i="13" s="1"/>
  <c r="BQ22" i="13" s="1"/>
  <c r="BW22" i="13" s="1"/>
  <c r="H45" i="12"/>
  <c r="J45" i="12" s="1"/>
  <c r="L45" i="12" s="1"/>
  <c r="N45" i="12" s="1"/>
  <c r="P45" i="12" s="1"/>
  <c r="R45" i="12" s="1"/>
  <c r="T45" i="12" s="1"/>
  <c r="V45" i="12" s="1"/>
  <c r="X45" i="12" s="1"/>
  <c r="Z45" i="12" s="1"/>
  <c r="AB45" i="12" s="1"/>
  <c r="F45" i="12"/>
  <c r="F52" i="12"/>
  <c r="H52" i="12" s="1"/>
  <c r="J52" i="12" s="1"/>
  <c r="L52" i="12" s="1"/>
  <c r="N52" i="12" s="1"/>
  <c r="P52" i="12" s="1"/>
  <c r="R52" i="12" s="1"/>
  <c r="T52" i="12" s="1"/>
  <c r="V52" i="12" s="1"/>
  <c r="X52" i="12" s="1"/>
  <c r="Z52" i="12" s="1"/>
  <c r="AB52" i="12" s="1"/>
  <c r="K26" i="11"/>
  <c r="M26" i="10"/>
  <c r="J21" i="12"/>
  <c r="L21" i="12" s="1"/>
  <c r="N21" i="12" s="1"/>
  <c r="P21" i="12" s="1"/>
  <c r="R21" i="12" s="1"/>
  <c r="T21" i="12" s="1"/>
  <c r="V21" i="12" s="1"/>
  <c r="X21" i="12" s="1"/>
  <c r="Z21" i="12" s="1"/>
  <c r="AB21" i="12" s="1"/>
  <c r="F21" i="12"/>
  <c r="H21" i="12" s="1"/>
  <c r="H6" i="12"/>
  <c r="J6" i="12" s="1"/>
  <c r="L6" i="12" s="1"/>
  <c r="N6" i="12" s="1"/>
  <c r="P6" i="12" s="1"/>
  <c r="R6" i="12" s="1"/>
  <c r="T6" i="12" s="1"/>
  <c r="V6" i="12" s="1"/>
  <c r="X6" i="12" s="1"/>
  <c r="Z6" i="12" s="1"/>
  <c r="AB6" i="12" s="1"/>
  <c r="F6" i="12"/>
  <c r="H40" i="12"/>
  <c r="F40" i="12"/>
  <c r="J40" i="12"/>
  <c r="L40" i="12" s="1"/>
  <c r="N40" i="12" s="1"/>
  <c r="P40" i="12" s="1"/>
  <c r="R40" i="12" s="1"/>
  <c r="T40" i="12" s="1"/>
  <c r="V40" i="12" s="1"/>
  <c r="X40" i="12" s="1"/>
  <c r="Z40" i="12" s="1"/>
  <c r="AB40" i="12" s="1"/>
  <c r="C267" i="12"/>
  <c r="F41" i="12"/>
  <c r="H41" i="12" s="1"/>
  <c r="J41" i="12" s="1"/>
  <c r="L41" i="12" s="1"/>
  <c r="N41" i="12" s="1"/>
  <c r="P41" i="12" s="1"/>
  <c r="R41" i="12" s="1"/>
  <c r="T41" i="12" s="1"/>
  <c r="V41" i="12" s="1"/>
  <c r="X41" i="12" s="1"/>
  <c r="Z41" i="12" s="1"/>
  <c r="AB41" i="12" s="1"/>
  <c r="U19" i="13"/>
  <c r="AA19" i="13" s="1"/>
  <c r="AG19" i="13" s="1"/>
  <c r="AM19" i="13" s="1"/>
  <c r="AS19" i="13" s="1"/>
  <c r="AY19" i="13" s="1"/>
  <c r="BE19" i="13" s="1"/>
  <c r="BK19" i="13" s="1"/>
  <c r="BQ19" i="13" s="1"/>
  <c r="BW19" i="13" s="1"/>
  <c r="I19" i="13"/>
  <c r="O19" i="13"/>
  <c r="F33" i="12"/>
  <c r="T33" i="12"/>
  <c r="V33" i="12" s="1"/>
  <c r="X33" i="12" s="1"/>
  <c r="Z33" i="12" s="1"/>
  <c r="AB33" i="12" s="1"/>
  <c r="H33" i="12"/>
  <c r="J33" i="12" s="1"/>
  <c r="L33" i="12" s="1"/>
  <c r="N33" i="12" s="1"/>
  <c r="P33" i="12" s="1"/>
  <c r="R33" i="12" s="1"/>
  <c r="F64" i="12"/>
  <c r="H64" i="12" s="1"/>
  <c r="J64" i="12" s="1"/>
  <c r="L64" i="12" s="1"/>
  <c r="N64" i="12" s="1"/>
  <c r="P64" i="12"/>
  <c r="R64" i="12" s="1"/>
  <c r="T64" i="12" s="1"/>
  <c r="V64" i="12" s="1"/>
  <c r="X64" i="12" s="1"/>
  <c r="Z64" i="12" s="1"/>
  <c r="AB64" i="12" s="1"/>
  <c r="O32" i="13"/>
  <c r="U32" i="13" s="1"/>
  <c r="AA32" i="13" s="1"/>
  <c r="AG32" i="13" s="1"/>
  <c r="AM32" i="13" s="1"/>
  <c r="AS32" i="13" s="1"/>
  <c r="AY32" i="13" s="1"/>
  <c r="BE32" i="13" s="1"/>
  <c r="BK32" i="13" s="1"/>
  <c r="BQ32" i="13" s="1"/>
  <c r="BW32" i="13" s="1"/>
  <c r="I32" i="13"/>
  <c r="F61" i="12"/>
  <c r="H61" i="12" s="1"/>
  <c r="J61" i="12" s="1"/>
  <c r="L61" i="12" s="1"/>
  <c r="N61" i="12" s="1"/>
  <c r="P61" i="12" s="1"/>
  <c r="R61" i="12" s="1"/>
  <c r="T61" i="12" s="1"/>
  <c r="V61" i="12" s="1"/>
  <c r="X61" i="12" s="1"/>
  <c r="Z61" i="12" s="1"/>
  <c r="AB61" i="12" s="1"/>
  <c r="C152" i="11"/>
  <c r="E155" i="10"/>
  <c r="F62" i="12"/>
  <c r="H62" i="12" s="1"/>
  <c r="J62" i="12" s="1"/>
  <c r="L62" i="12" s="1"/>
  <c r="N62" i="12" s="1"/>
  <c r="P62" i="12" s="1"/>
  <c r="R62" i="12" s="1"/>
  <c r="T62" i="12" s="1"/>
  <c r="V62" i="12" s="1"/>
  <c r="X62" i="12" s="1"/>
  <c r="Z62" i="12" s="1"/>
  <c r="AB62" i="12" s="1"/>
  <c r="C265" i="12"/>
  <c r="T15" i="12"/>
  <c r="V15" i="12" s="1"/>
  <c r="X15" i="12" s="1"/>
  <c r="Z15" i="12" s="1"/>
  <c r="AB15" i="12" s="1"/>
  <c r="H15" i="12"/>
  <c r="J15" i="12" s="1"/>
  <c r="L15" i="12" s="1"/>
  <c r="N15" i="12" s="1"/>
  <c r="P15" i="12" s="1"/>
  <c r="R15" i="12" s="1"/>
  <c r="F15" i="12"/>
  <c r="I46" i="13"/>
  <c r="O46" i="13" s="1"/>
  <c r="U46" i="13" s="1"/>
  <c r="AA46" i="13" s="1"/>
  <c r="AG46" i="13" s="1"/>
  <c r="AM46" i="13" s="1"/>
  <c r="AS46" i="13" s="1"/>
  <c r="AY46" i="13" s="1"/>
  <c r="BE46" i="13" s="1"/>
  <c r="BK46" i="13" s="1"/>
  <c r="BQ46" i="13" s="1"/>
  <c r="BW46" i="13" s="1"/>
  <c r="I51" i="13"/>
  <c r="O51" i="13" s="1"/>
  <c r="U51" i="13" s="1"/>
  <c r="AA51" i="13"/>
  <c r="AG51" i="13" s="1"/>
  <c r="AM51" i="13" s="1"/>
  <c r="AS51" i="13" s="1"/>
  <c r="AY51" i="13" s="1"/>
  <c r="BE51" i="13" s="1"/>
  <c r="BK51" i="13" s="1"/>
  <c r="BQ51" i="13" s="1"/>
  <c r="BW51" i="13" s="1"/>
  <c r="E157" i="10"/>
  <c r="C154" i="11"/>
  <c r="F19" i="12"/>
  <c r="H19" i="12" s="1"/>
  <c r="J19" i="12" s="1"/>
  <c r="L19" i="12" s="1"/>
  <c r="N19" i="12" s="1"/>
  <c r="P19" i="12" s="1"/>
  <c r="R19" i="12" s="1"/>
  <c r="T19" i="12" s="1"/>
  <c r="V19" i="12" s="1"/>
  <c r="X19" i="12" s="1"/>
  <c r="Z19" i="12" s="1"/>
  <c r="AB19" i="12" s="1"/>
  <c r="J55" i="12"/>
  <c r="L55" i="12" s="1"/>
  <c r="N55" i="12" s="1"/>
  <c r="P55" i="12" s="1"/>
  <c r="R55" i="12" s="1"/>
  <c r="T55" i="12" s="1"/>
  <c r="V55" i="12" s="1"/>
  <c r="X55" i="12" s="1"/>
  <c r="Z55" i="12" s="1"/>
  <c r="AB55" i="12" s="1"/>
  <c r="F55" i="12"/>
  <c r="H55" i="12" s="1"/>
  <c r="K31" i="11"/>
  <c r="M31" i="10"/>
  <c r="M31" i="11" s="1"/>
  <c r="I62" i="13"/>
  <c r="O62" i="13" s="1"/>
  <c r="U62" i="13" s="1"/>
  <c r="AA62" i="13" s="1"/>
  <c r="AG62" i="13" s="1"/>
  <c r="AM62" i="13" s="1"/>
  <c r="AS62" i="13" s="1"/>
  <c r="AY62" i="13" s="1"/>
  <c r="BE62" i="13" s="1"/>
  <c r="BK62" i="13" s="1"/>
  <c r="BQ62" i="13" s="1"/>
  <c r="BW62" i="13" s="1"/>
  <c r="I88" i="13"/>
  <c r="O88" i="13" s="1"/>
  <c r="U88" i="13" s="1"/>
  <c r="AA88" i="13" s="1"/>
  <c r="AG88" i="13" s="1"/>
  <c r="AM88" i="13" s="1"/>
  <c r="AS88" i="13" s="1"/>
  <c r="AY88" i="13" s="1"/>
  <c r="BE88" i="13" s="1"/>
  <c r="BK88" i="13" s="1"/>
  <c r="BQ88" i="13" s="1"/>
  <c r="BW88" i="13" s="1"/>
  <c r="F37" i="12"/>
  <c r="J37" i="12"/>
  <c r="L37" i="12" s="1"/>
  <c r="N37" i="12" s="1"/>
  <c r="P37" i="12" s="1"/>
  <c r="R37" i="12" s="1"/>
  <c r="T37" i="12" s="1"/>
  <c r="V37" i="12" s="1"/>
  <c r="X37" i="12" s="1"/>
  <c r="Z37" i="12" s="1"/>
  <c r="AB37" i="12" s="1"/>
  <c r="H37" i="12"/>
  <c r="F64" i="7"/>
  <c r="C68" i="7" s="1"/>
  <c r="F32" i="12"/>
  <c r="J32" i="12"/>
  <c r="L32" i="12" s="1"/>
  <c r="N32" i="12" s="1"/>
  <c r="P32" i="12" s="1"/>
  <c r="R32" i="12" s="1"/>
  <c r="T32" i="12" s="1"/>
  <c r="V32" i="12" s="1"/>
  <c r="X32" i="12" s="1"/>
  <c r="Z32" i="12" s="1"/>
  <c r="AB32" i="12" s="1"/>
  <c r="H32" i="12"/>
  <c r="I50" i="13"/>
  <c r="O50" i="13" s="1"/>
  <c r="U50" i="13" s="1"/>
  <c r="AA50" i="13" s="1"/>
  <c r="AG50" i="13" s="1"/>
  <c r="AM50" i="13" s="1"/>
  <c r="AS50" i="13" s="1"/>
  <c r="AY50" i="13" s="1"/>
  <c r="BE50" i="13" s="1"/>
  <c r="BK50" i="13" s="1"/>
  <c r="BQ50" i="13" s="1"/>
  <c r="BW50" i="13" s="1"/>
  <c r="C71" i="13"/>
  <c r="E155" i="11"/>
  <c r="H155" i="11" s="1"/>
  <c r="O37" i="13"/>
  <c r="U37" i="13" s="1"/>
  <c r="AA37" i="13" s="1"/>
  <c r="AG37" i="13" s="1"/>
  <c r="AM37" i="13" s="1"/>
  <c r="AS37" i="13" s="1"/>
  <c r="AY37" i="13" s="1"/>
  <c r="BE37" i="13" s="1"/>
  <c r="BK37" i="13" s="1"/>
  <c r="BQ37" i="13" s="1"/>
  <c r="BW37" i="13" s="1"/>
  <c r="I37" i="13"/>
  <c r="I27" i="13"/>
  <c r="O27" i="13"/>
  <c r="U27" i="13" s="1"/>
  <c r="AA27" i="13" s="1"/>
  <c r="AG27" i="13" s="1"/>
  <c r="AM27" i="13" s="1"/>
  <c r="AS27" i="13" s="1"/>
  <c r="AY27" i="13" s="1"/>
  <c r="BE27" i="13" s="1"/>
  <c r="BK27" i="13" s="1"/>
  <c r="BQ27" i="13" s="1"/>
  <c r="BW27" i="13" s="1"/>
  <c r="F60" i="12"/>
  <c r="H60" i="12" s="1"/>
  <c r="J60" i="12" s="1"/>
  <c r="L60" i="12" s="1"/>
  <c r="N60" i="12"/>
  <c r="P60" i="12" s="1"/>
  <c r="R60" i="12" s="1"/>
  <c r="T60" i="12" s="1"/>
  <c r="V60" i="12" s="1"/>
  <c r="X60" i="12" s="1"/>
  <c r="Z60" i="12" s="1"/>
  <c r="AB60" i="12" s="1"/>
  <c r="U36" i="13"/>
  <c r="AA36" i="13" s="1"/>
  <c r="AG36" i="13" s="1"/>
  <c r="AM36" i="13" s="1"/>
  <c r="AS36" i="13" s="1"/>
  <c r="AY36" i="13" s="1"/>
  <c r="BE36" i="13" s="1"/>
  <c r="BK36" i="13" s="1"/>
  <c r="BQ36" i="13" s="1"/>
  <c r="BW36" i="13" s="1"/>
  <c r="I36" i="13"/>
  <c r="O36" i="13" s="1"/>
  <c r="J44" i="12"/>
  <c r="L44" i="12" s="1"/>
  <c r="N44" i="12" s="1"/>
  <c r="P44" i="12" s="1"/>
  <c r="R44" i="12" s="1"/>
  <c r="T44" i="12" s="1"/>
  <c r="V44" i="12" s="1"/>
  <c r="X44" i="12" s="1"/>
  <c r="Z44" i="12" s="1"/>
  <c r="AB44" i="12" s="1"/>
  <c r="H44" i="12"/>
  <c r="F44" i="12"/>
  <c r="F35" i="12"/>
  <c r="H35" i="12" s="1"/>
  <c r="J35" i="12" s="1"/>
  <c r="L35" i="12" s="1"/>
  <c r="N35" i="12" s="1"/>
  <c r="P35" i="12" s="1"/>
  <c r="R35" i="12" s="1"/>
  <c r="T35" i="12" s="1"/>
  <c r="V35" i="12" s="1"/>
  <c r="X35" i="12" s="1"/>
  <c r="Z35" i="12" s="1"/>
  <c r="AB35" i="12" s="1"/>
  <c r="R7" i="12"/>
  <c r="T7" i="12" s="1"/>
  <c r="V7" i="12" s="1"/>
  <c r="X7" i="12" s="1"/>
  <c r="Z7" i="12" s="1"/>
  <c r="AB7" i="12" s="1"/>
  <c r="H7" i="12"/>
  <c r="J7" i="12" s="1"/>
  <c r="L7" i="12" s="1"/>
  <c r="N7" i="12" s="1"/>
  <c r="P7" i="12" s="1"/>
  <c r="F7" i="12"/>
  <c r="F8" i="12"/>
  <c r="H8" i="12" s="1"/>
  <c r="J8" i="12"/>
  <c r="L8" i="12" s="1"/>
  <c r="N8" i="12" s="1"/>
  <c r="P8" i="12" s="1"/>
  <c r="R8" i="12" s="1"/>
  <c r="T8" i="12" s="1"/>
  <c r="V8" i="12" s="1"/>
  <c r="X8" i="12" s="1"/>
  <c r="Z8" i="12" s="1"/>
  <c r="AB8" i="12" s="1"/>
  <c r="AS58" i="13"/>
  <c r="AY58" i="13" s="1"/>
  <c r="BE58" i="13" s="1"/>
  <c r="BK58" i="13" s="1"/>
  <c r="BQ58" i="13" s="1"/>
  <c r="BW58" i="13" s="1"/>
  <c r="O58" i="13"/>
  <c r="U58" i="13"/>
  <c r="AA58" i="13" s="1"/>
  <c r="AG58" i="13" s="1"/>
  <c r="AM58" i="13" s="1"/>
  <c r="I58" i="13"/>
  <c r="F49" i="12"/>
  <c r="H49" i="12" s="1"/>
  <c r="J49" i="12" s="1"/>
  <c r="L49" i="12" s="1"/>
  <c r="N49" i="12" s="1"/>
  <c r="P49" i="12" s="1"/>
  <c r="R49" i="12" s="1"/>
  <c r="T49" i="12" s="1"/>
  <c r="V49" i="12" s="1"/>
  <c r="X49" i="12" s="1"/>
  <c r="Z49" i="12" s="1"/>
  <c r="AB49" i="12" s="1"/>
  <c r="O12" i="13"/>
  <c r="U12" i="13" s="1"/>
  <c r="AA12" i="13" s="1"/>
  <c r="AG12" i="13" s="1"/>
  <c r="AM12" i="13" s="1"/>
  <c r="AS12" i="13" s="1"/>
  <c r="AY12" i="13" s="1"/>
  <c r="BE12" i="13" s="1"/>
  <c r="BK12" i="13" s="1"/>
  <c r="BQ12" i="13" s="1"/>
  <c r="BW12" i="13" s="1"/>
  <c r="I12" i="13"/>
  <c r="F47" i="12"/>
  <c r="H47" i="12" s="1"/>
  <c r="J47" i="12" s="1"/>
  <c r="L47" i="12" s="1"/>
  <c r="N47" i="12" s="1"/>
  <c r="P47" i="12" s="1"/>
  <c r="R47" i="12" s="1"/>
  <c r="T47" i="12" s="1"/>
  <c r="V47" i="12" s="1"/>
  <c r="X47" i="12" s="1"/>
  <c r="Z47" i="12" s="1"/>
  <c r="AB47" i="12" s="1"/>
  <c r="F54" i="12"/>
  <c r="H54" i="12" s="1"/>
  <c r="J54" i="12" s="1"/>
  <c r="L54" i="12" s="1"/>
  <c r="N54" i="12" s="1"/>
  <c r="P54" i="12" s="1"/>
  <c r="R54" i="12" s="1"/>
  <c r="T54" i="12" s="1"/>
  <c r="V54" i="12" s="1"/>
  <c r="X54" i="12" s="1"/>
  <c r="Z54" i="12" s="1"/>
  <c r="AB54" i="12" s="1"/>
  <c r="O25" i="13"/>
  <c r="U25" i="13" s="1"/>
  <c r="AA25" i="13" s="1"/>
  <c r="AG25" i="13" s="1"/>
  <c r="AM25" i="13" s="1"/>
  <c r="AS25" i="13" s="1"/>
  <c r="AY25" i="13" s="1"/>
  <c r="BE25" i="13" s="1"/>
  <c r="BK25" i="13" s="1"/>
  <c r="BQ25" i="13" s="1"/>
  <c r="BW25" i="13" s="1"/>
  <c r="I25" i="13"/>
  <c r="O38" i="13"/>
  <c r="U38" i="13" s="1"/>
  <c r="AA38" i="13" s="1"/>
  <c r="AG38" i="13" s="1"/>
  <c r="AM38" i="13" s="1"/>
  <c r="AS38" i="13" s="1"/>
  <c r="AY38" i="13" s="1"/>
  <c r="BE38" i="13" s="1"/>
  <c r="BK38" i="13" s="1"/>
  <c r="BQ38" i="13" s="1"/>
  <c r="BW38" i="13" s="1"/>
  <c r="I38" i="13"/>
  <c r="C157" i="11"/>
  <c r="E160" i="10"/>
  <c r="E80" i="10"/>
  <c r="F151" i="9"/>
  <c r="O10" i="13"/>
  <c r="U10" i="13" s="1"/>
  <c r="AA10" i="13" s="1"/>
  <c r="AG10" i="13" s="1"/>
  <c r="AM10" i="13" s="1"/>
  <c r="AS10" i="13" s="1"/>
  <c r="AY10" i="13" s="1"/>
  <c r="BE10" i="13" s="1"/>
  <c r="BK10" i="13" s="1"/>
  <c r="BQ10" i="13" s="1"/>
  <c r="BW10" i="13" s="1"/>
  <c r="I10" i="13"/>
  <c r="I6" i="13"/>
  <c r="O6" i="13" s="1"/>
  <c r="U6" i="13" s="1"/>
  <c r="AA6" i="13" s="1"/>
  <c r="AG6" i="13" s="1"/>
  <c r="AM6" i="13" s="1"/>
  <c r="AS6" i="13" s="1"/>
  <c r="AY6" i="13" s="1"/>
  <c r="BE6" i="13" s="1"/>
  <c r="BK6" i="13" s="1"/>
  <c r="BQ6" i="13" s="1"/>
  <c r="BW6" i="13" s="1"/>
  <c r="AA13" i="13"/>
  <c r="AG13" i="13" s="1"/>
  <c r="AM13" i="13" s="1"/>
  <c r="AS13" i="13" s="1"/>
  <c r="AY13" i="13" s="1"/>
  <c r="BE13" i="13" s="1"/>
  <c r="BK13" i="13" s="1"/>
  <c r="BQ13" i="13" s="1"/>
  <c r="BW13" i="13" s="1"/>
  <c r="I13" i="13"/>
  <c r="O13" i="13" s="1"/>
  <c r="U13" i="13" s="1"/>
  <c r="F59" i="12"/>
  <c r="H59" i="12" s="1"/>
  <c r="J59" i="12"/>
  <c r="L59" i="12" s="1"/>
  <c r="N59" i="12" s="1"/>
  <c r="P59" i="12" s="1"/>
  <c r="R59" i="12" s="1"/>
  <c r="T59" i="12" s="1"/>
  <c r="V59" i="12" s="1"/>
  <c r="X59" i="12" s="1"/>
  <c r="Z59" i="12" s="1"/>
  <c r="AB59" i="12" s="1"/>
  <c r="O7" i="13"/>
  <c r="U7" i="13" s="1"/>
  <c r="AA7" i="13" s="1"/>
  <c r="AG7" i="13" s="1"/>
  <c r="AM7" i="13" s="1"/>
  <c r="AS7" i="13" s="1"/>
  <c r="AY7" i="13" s="1"/>
  <c r="BE7" i="13" s="1"/>
  <c r="BK7" i="13" s="1"/>
  <c r="BQ7" i="13" s="1"/>
  <c r="BW7" i="13" s="1"/>
  <c r="I7" i="13"/>
  <c r="H9" i="12"/>
  <c r="J9" i="12" s="1"/>
  <c r="L9" i="12" s="1"/>
  <c r="N9" i="12" s="1"/>
  <c r="P9" i="12" s="1"/>
  <c r="R9" i="12" s="1"/>
  <c r="T9" i="12" s="1"/>
  <c r="V9" i="12" s="1"/>
  <c r="X9" i="12" s="1"/>
  <c r="Z9" i="12" s="1"/>
  <c r="AB9" i="12" s="1"/>
  <c r="F9" i="12"/>
  <c r="C266" i="12"/>
  <c r="F34" i="12"/>
  <c r="H34" i="12" s="1"/>
  <c r="J34" i="12" s="1"/>
  <c r="L34" i="12"/>
  <c r="N34" i="12" s="1"/>
  <c r="P34" i="12" s="1"/>
  <c r="R34" i="12" s="1"/>
  <c r="T34" i="12" s="1"/>
  <c r="V34" i="12" s="1"/>
  <c r="X34" i="12" s="1"/>
  <c r="Z34" i="12" s="1"/>
  <c r="AB34" i="12" s="1"/>
  <c r="C161" i="11"/>
  <c r="E164" i="10"/>
  <c r="D184" i="11"/>
  <c r="D197" i="11" s="1"/>
  <c r="D198" i="11" s="1"/>
  <c r="E166" i="11" s="1"/>
  <c r="D200" i="10"/>
  <c r="D201" i="10" s="1"/>
  <c r="E169" i="10" s="1"/>
  <c r="J28" i="12"/>
  <c r="L28" i="12" s="1"/>
  <c r="N28" i="12" s="1"/>
  <c r="P28" i="12" s="1"/>
  <c r="R28" i="12" s="1"/>
  <c r="T28" i="12" s="1"/>
  <c r="V28" i="12" s="1"/>
  <c r="X28" i="12" s="1"/>
  <c r="Z28" i="12" s="1"/>
  <c r="AB28" i="12" s="1"/>
  <c r="F28" i="12"/>
  <c r="H28" i="12"/>
  <c r="C151" i="11"/>
  <c r="E154" i="10"/>
  <c r="C79" i="13"/>
  <c r="E163" i="11"/>
  <c r="H163" i="11" s="1"/>
  <c r="I56" i="13"/>
  <c r="O56" i="13" s="1"/>
  <c r="U56" i="13" s="1"/>
  <c r="AA56" i="13" s="1"/>
  <c r="AG56" i="13" s="1"/>
  <c r="AM56" i="13" s="1"/>
  <c r="AS56" i="13" s="1"/>
  <c r="AY56" i="13" s="1"/>
  <c r="BE56" i="13" s="1"/>
  <c r="BK56" i="13" s="1"/>
  <c r="BQ56" i="13" s="1"/>
  <c r="BW56" i="13" s="1"/>
  <c r="I55" i="13"/>
  <c r="O55" i="13" s="1"/>
  <c r="U55" i="13" s="1"/>
  <c r="AA55" i="13" s="1"/>
  <c r="AG55" i="13" s="1"/>
  <c r="AM55" i="13" s="1"/>
  <c r="AS55" i="13" s="1"/>
  <c r="AY55" i="13" s="1"/>
  <c r="BE55" i="13" s="1"/>
  <c r="BK55" i="13" s="1"/>
  <c r="BQ55" i="13" s="1"/>
  <c r="BW55" i="13" s="1"/>
  <c r="O14" i="13"/>
  <c r="U14" i="13" s="1"/>
  <c r="AA14" i="13" s="1"/>
  <c r="AG14" i="13" s="1"/>
  <c r="AM14" i="13" s="1"/>
  <c r="AS14" i="13" s="1"/>
  <c r="AY14" i="13" s="1"/>
  <c r="BE14" i="13" s="1"/>
  <c r="BK14" i="13" s="1"/>
  <c r="BQ14" i="13" s="1"/>
  <c r="BW14" i="13" s="1"/>
  <c r="I14" i="13"/>
  <c r="H12" i="12"/>
  <c r="F12" i="12"/>
  <c r="J12" i="12"/>
  <c r="L12" i="12" s="1"/>
  <c r="N12" i="12" s="1"/>
  <c r="P12" i="12" s="1"/>
  <c r="R12" i="12" s="1"/>
  <c r="T12" i="12" s="1"/>
  <c r="V12" i="12" s="1"/>
  <c r="X12" i="12" s="1"/>
  <c r="Z12" i="12" s="1"/>
  <c r="AB12" i="12" s="1"/>
  <c r="H5" i="12"/>
  <c r="J5" i="12" s="1"/>
  <c r="L5" i="12" s="1"/>
  <c r="N5" i="12" s="1"/>
  <c r="P5" i="12" s="1"/>
  <c r="R5" i="12" s="1"/>
  <c r="T5" i="12" s="1"/>
  <c r="V5" i="12" s="1"/>
  <c r="X5" i="12" s="1"/>
  <c r="Z5" i="12" s="1"/>
  <c r="AB5" i="12" s="1"/>
  <c r="F5" i="12"/>
  <c r="U84" i="13"/>
  <c r="AA84" i="13" s="1"/>
  <c r="AG84" i="13" s="1"/>
  <c r="AM84" i="13" s="1"/>
  <c r="AS84" i="13" s="1"/>
  <c r="AY84" i="13" s="1"/>
  <c r="BE84" i="13" s="1"/>
  <c r="BK84" i="13" s="1"/>
  <c r="BQ84" i="13" s="1"/>
  <c r="BW84" i="13" s="1"/>
  <c r="I84" i="13"/>
  <c r="O84" i="13" s="1"/>
  <c r="F16" i="12"/>
  <c r="H16" i="12" s="1"/>
  <c r="J16" i="12" s="1"/>
  <c r="L16" i="12" s="1"/>
  <c r="N16" i="12" s="1"/>
  <c r="P16" i="12" s="1"/>
  <c r="R16" i="12" s="1"/>
  <c r="T16" i="12" s="1"/>
  <c r="V16" i="12" s="1"/>
  <c r="X16" i="12" s="1"/>
  <c r="Z16" i="12" s="1"/>
  <c r="AB16" i="12" s="1"/>
  <c r="I83" i="13"/>
  <c r="O83" i="13" s="1"/>
  <c r="U83" i="13" s="1"/>
  <c r="AA83" i="13" s="1"/>
  <c r="AG83" i="13" s="1"/>
  <c r="AM83" i="13" s="1"/>
  <c r="AS83" i="13" s="1"/>
  <c r="AY83" i="13" s="1"/>
  <c r="BE83" i="13" s="1"/>
  <c r="BK83" i="13" s="1"/>
  <c r="BQ83" i="13" s="1"/>
  <c r="BW83" i="13" s="1"/>
  <c r="F27" i="12"/>
  <c r="H27" i="12" s="1"/>
  <c r="J27" i="12" s="1"/>
  <c r="L27" i="12" s="1"/>
  <c r="N27" i="12" s="1"/>
  <c r="P27" i="12"/>
  <c r="R27" i="12" s="1"/>
  <c r="T27" i="12" s="1"/>
  <c r="V27" i="12" s="1"/>
  <c r="X27" i="12" s="1"/>
  <c r="Z27" i="12" s="1"/>
  <c r="AB27" i="12" s="1"/>
  <c r="AG11" i="13"/>
  <c r="AM11" i="13" s="1"/>
  <c r="AS11" i="13" s="1"/>
  <c r="AY11" i="13" s="1"/>
  <c r="BE11" i="13" s="1"/>
  <c r="BK11" i="13" s="1"/>
  <c r="BQ11" i="13" s="1"/>
  <c r="BW11" i="13" s="1"/>
  <c r="U11" i="13"/>
  <c r="AA11" i="13" s="1"/>
  <c r="I11" i="13"/>
  <c r="O11" i="13" s="1"/>
  <c r="H23" i="12"/>
  <c r="J23" i="12" s="1"/>
  <c r="L23" i="12" s="1"/>
  <c r="N23" i="12" s="1"/>
  <c r="P23" i="12" s="1"/>
  <c r="R23" i="12" s="1"/>
  <c r="T23" i="12" s="1"/>
  <c r="V23" i="12" s="1"/>
  <c r="X23" i="12" s="1"/>
  <c r="Z23" i="12" s="1"/>
  <c r="AB23" i="12" s="1"/>
  <c r="F23" i="12"/>
  <c r="J13" i="12"/>
  <c r="L13" i="12" s="1"/>
  <c r="N13" i="12" s="1"/>
  <c r="P13" i="12" s="1"/>
  <c r="R13" i="12" s="1"/>
  <c r="T13" i="12" s="1"/>
  <c r="V13" i="12" s="1"/>
  <c r="X13" i="12" s="1"/>
  <c r="Z13" i="12" s="1"/>
  <c r="AB13" i="12" s="1"/>
  <c r="F13" i="12"/>
  <c r="H13" i="12" s="1"/>
  <c r="I26" i="13"/>
  <c r="O26" i="13" s="1"/>
  <c r="U26" i="13" s="1"/>
  <c r="AA26" i="13" s="1"/>
  <c r="AG26" i="13" s="1"/>
  <c r="AM26" i="13" s="1"/>
  <c r="AS26" i="13" s="1"/>
  <c r="AY26" i="13" s="1"/>
  <c r="BE26" i="13" s="1"/>
  <c r="BK26" i="13" s="1"/>
  <c r="BQ26" i="13" s="1"/>
  <c r="BW26" i="13" s="1"/>
  <c r="J38" i="12"/>
  <c r="L38" i="12" s="1"/>
  <c r="N38" i="12" s="1"/>
  <c r="P38" i="12" s="1"/>
  <c r="R38" i="12" s="1"/>
  <c r="T38" i="12" s="1"/>
  <c r="V38" i="12" s="1"/>
  <c r="X38" i="12" s="1"/>
  <c r="Z38" i="12" s="1"/>
  <c r="AB38" i="12" s="1"/>
  <c r="F38" i="12"/>
  <c r="H38" i="12"/>
  <c r="I16" i="13"/>
  <c r="O16" i="13" s="1"/>
  <c r="U16" i="13" s="1"/>
  <c r="AA16" i="13" s="1"/>
  <c r="AG16" i="13" s="1"/>
  <c r="AM16" i="13" s="1"/>
  <c r="AS16" i="13" s="1"/>
  <c r="AY16" i="13" s="1"/>
  <c r="BE16" i="13" s="1"/>
  <c r="BK16" i="13" s="1"/>
  <c r="BQ16" i="13" s="1"/>
  <c r="BW16" i="13" s="1"/>
  <c r="C159" i="11"/>
  <c r="E162" i="10"/>
  <c r="L51" i="12"/>
  <c r="N51" i="12" s="1"/>
  <c r="P51" i="12" s="1"/>
  <c r="R51" i="12" s="1"/>
  <c r="T51" i="12" s="1"/>
  <c r="V51" i="12" s="1"/>
  <c r="X51" i="12" s="1"/>
  <c r="Z51" i="12" s="1"/>
  <c r="AB51" i="12" s="1"/>
  <c r="H51" i="12"/>
  <c r="J51" i="12" s="1"/>
  <c r="F51" i="12"/>
  <c r="F48" i="12"/>
  <c r="H48" i="12" s="1"/>
  <c r="J48" i="12" s="1"/>
  <c r="L48" i="12" s="1"/>
  <c r="N48" i="12" s="1"/>
  <c r="P48" i="12" s="1"/>
  <c r="R48" i="12" s="1"/>
  <c r="T48" i="12" s="1"/>
  <c r="V48" i="12" s="1"/>
  <c r="X48" i="12" s="1"/>
  <c r="Z48" i="12" s="1"/>
  <c r="AB48" i="12" s="1"/>
  <c r="I18" i="13"/>
  <c r="O18" i="13" s="1"/>
  <c r="U18" i="13"/>
  <c r="AA18" i="13" s="1"/>
  <c r="AG18" i="13" s="1"/>
  <c r="AM18" i="13" s="1"/>
  <c r="AS18" i="13" s="1"/>
  <c r="AY18" i="13" s="1"/>
  <c r="BE18" i="13" s="1"/>
  <c r="BK18" i="13" s="1"/>
  <c r="BQ18" i="13" s="1"/>
  <c r="BW18" i="13" s="1"/>
  <c r="M17" i="11"/>
  <c r="M23" i="11" s="1"/>
  <c r="M23" i="10"/>
  <c r="C160" i="11"/>
  <c r="E163" i="10"/>
  <c r="O54" i="13"/>
  <c r="U54" i="13" s="1"/>
  <c r="AA54" i="13" s="1"/>
  <c r="AG54" i="13" s="1"/>
  <c r="AM54" i="13" s="1"/>
  <c r="AS54" i="13" s="1"/>
  <c r="AY54" i="13" s="1"/>
  <c r="BE54" i="13" s="1"/>
  <c r="BK54" i="13" s="1"/>
  <c r="BQ54" i="13" s="1"/>
  <c r="BW54" i="13" s="1"/>
  <c r="I54" i="13"/>
  <c r="I43" i="13"/>
  <c r="O43" i="13" s="1"/>
  <c r="U43" i="13" s="1"/>
  <c r="AA43" i="13" s="1"/>
  <c r="AG43" i="13" s="1"/>
  <c r="AM43" i="13" s="1"/>
  <c r="AS43" i="13" s="1"/>
  <c r="AY43" i="13" s="1"/>
  <c r="BE43" i="13" s="1"/>
  <c r="BK43" i="13" s="1"/>
  <c r="BQ43" i="13" s="1"/>
  <c r="BW43" i="13" s="1"/>
  <c r="C270" i="12"/>
  <c r="K27" i="11"/>
  <c r="M27" i="10"/>
  <c r="M27" i="11" s="1"/>
  <c r="I4" i="13"/>
  <c r="O4" i="13" s="1"/>
  <c r="U4" i="13" s="1"/>
  <c r="AA4" i="13" s="1"/>
  <c r="AG4" i="13" s="1"/>
  <c r="AM4" i="13" s="1"/>
  <c r="AS4" i="13" s="1"/>
  <c r="AY4" i="13" s="1"/>
  <c r="BE4" i="13" s="1"/>
  <c r="BK4" i="13" s="1"/>
  <c r="BQ4" i="13" s="1"/>
  <c r="BW4" i="13" s="1"/>
  <c r="I23" i="13"/>
  <c r="O23" i="13"/>
  <c r="U23" i="13" s="1"/>
  <c r="AA23" i="13" s="1"/>
  <c r="AG23" i="13" s="1"/>
  <c r="AM23" i="13" s="1"/>
  <c r="AS23" i="13" s="1"/>
  <c r="AY23" i="13" s="1"/>
  <c r="BE23" i="13" s="1"/>
  <c r="BK23" i="13" s="1"/>
  <c r="BQ23" i="13" s="1"/>
  <c r="BW23" i="13" s="1"/>
  <c r="O15" i="13"/>
  <c r="U15" i="13" s="1"/>
  <c r="AA15" i="13" s="1"/>
  <c r="AG15" i="13" s="1"/>
  <c r="AM15" i="13" s="1"/>
  <c r="AS15" i="13" s="1"/>
  <c r="AY15" i="13" s="1"/>
  <c r="BE15" i="13" s="1"/>
  <c r="BK15" i="13" s="1"/>
  <c r="BQ15" i="13" s="1"/>
  <c r="BW15" i="13" s="1"/>
  <c r="I15" i="13"/>
  <c r="I59" i="13"/>
  <c r="O59" i="13" s="1"/>
  <c r="U59" i="13" s="1"/>
  <c r="AA59" i="13" s="1"/>
  <c r="AG59" i="13" s="1"/>
  <c r="AM59" i="13" s="1"/>
  <c r="AS59" i="13" s="1"/>
  <c r="AY59" i="13" s="1"/>
  <c r="BE59" i="13" s="1"/>
  <c r="BK59" i="13" s="1"/>
  <c r="BQ59" i="13" s="1"/>
  <c r="BW59" i="13" s="1"/>
  <c r="F36" i="12"/>
  <c r="H36" i="12" s="1"/>
  <c r="J36" i="12" s="1"/>
  <c r="L36" i="12" s="1"/>
  <c r="N36" i="12" s="1"/>
  <c r="P36" i="12" s="1"/>
  <c r="R36" i="12" s="1"/>
  <c r="T36" i="12" s="1"/>
  <c r="V36" i="12" s="1"/>
  <c r="X36" i="12" s="1"/>
  <c r="Z36" i="12" s="1"/>
  <c r="AB36" i="12" s="1"/>
  <c r="I35" i="13"/>
  <c r="O35" i="13" s="1"/>
  <c r="U35" i="13" s="1"/>
  <c r="AA35" i="13" s="1"/>
  <c r="AG35" i="13" s="1"/>
  <c r="AM35" i="13" s="1"/>
  <c r="AS35" i="13" s="1"/>
  <c r="AY35" i="13" s="1"/>
  <c r="BE35" i="13" s="1"/>
  <c r="BK35" i="13" s="1"/>
  <c r="BQ35" i="13" s="1"/>
  <c r="BW35" i="13" s="1"/>
  <c r="I29" i="13"/>
  <c r="O29" i="13" s="1"/>
  <c r="U29" i="13" s="1"/>
  <c r="AA29" i="13" s="1"/>
  <c r="AG29" i="13" s="1"/>
  <c r="AM29" i="13" s="1"/>
  <c r="AS29" i="13" s="1"/>
  <c r="AY29" i="13" s="1"/>
  <c r="BE29" i="13" s="1"/>
  <c r="BK29" i="13" s="1"/>
  <c r="BQ29" i="13" s="1"/>
  <c r="BW29" i="13" s="1"/>
  <c r="H22" i="12"/>
  <c r="J22" i="12" s="1"/>
  <c r="L22" i="12" s="1"/>
  <c r="N22" i="12" s="1"/>
  <c r="P22" i="12" s="1"/>
  <c r="R22" i="12" s="1"/>
  <c r="T22" i="12" s="1"/>
  <c r="V22" i="12" s="1"/>
  <c r="X22" i="12" s="1"/>
  <c r="Z22" i="12" s="1"/>
  <c r="AB22" i="12" s="1"/>
  <c r="F22" i="12"/>
  <c r="I53" i="13"/>
  <c r="O53" i="13" s="1"/>
  <c r="U53" i="13" s="1"/>
  <c r="AA53" i="13" s="1"/>
  <c r="AG53" i="13" s="1"/>
  <c r="AM53" i="13" s="1"/>
  <c r="AS53" i="13" s="1"/>
  <c r="AY53" i="13" s="1"/>
  <c r="BE53" i="13" s="1"/>
  <c r="BK53" i="13" s="1"/>
  <c r="BQ53" i="13" s="1"/>
  <c r="BW53" i="13" s="1"/>
  <c r="O21" i="13"/>
  <c r="U21" i="13" s="1"/>
  <c r="AA21" i="13" s="1"/>
  <c r="AG21" i="13" s="1"/>
  <c r="AM21" i="13" s="1"/>
  <c r="AS21" i="13" s="1"/>
  <c r="AY21" i="13" s="1"/>
  <c r="BE21" i="13" s="1"/>
  <c r="BK21" i="13" s="1"/>
  <c r="BQ21" i="13" s="1"/>
  <c r="BW21" i="13" s="1"/>
  <c r="I21" i="13"/>
  <c r="F29" i="12"/>
  <c r="H29" i="12" s="1"/>
  <c r="J29" i="12" s="1"/>
  <c r="L29" i="12" s="1"/>
  <c r="N29" i="12" s="1"/>
  <c r="P29" i="12" s="1"/>
  <c r="R29" i="12" s="1"/>
  <c r="T29" i="12" s="1"/>
  <c r="V29" i="12" s="1"/>
  <c r="X29" i="12" s="1"/>
  <c r="Z29" i="12" s="1"/>
  <c r="AB29" i="12" s="1"/>
  <c r="H14" i="12"/>
  <c r="J14" i="12" s="1"/>
  <c r="L14" i="12" s="1"/>
  <c r="N14" i="12" s="1"/>
  <c r="P14" i="12" s="1"/>
  <c r="R14" i="12" s="1"/>
  <c r="T14" i="12" s="1"/>
  <c r="V14" i="12" s="1"/>
  <c r="X14" i="12" s="1"/>
  <c r="Z14" i="12" s="1"/>
  <c r="AB14" i="12" s="1"/>
  <c r="F14" i="12"/>
  <c r="I47" i="13"/>
  <c r="O47" i="13"/>
  <c r="U47" i="13" s="1"/>
  <c r="AA47" i="13" s="1"/>
  <c r="AG47" i="13" s="1"/>
  <c r="AM47" i="13" s="1"/>
  <c r="AS47" i="13" s="1"/>
  <c r="AY47" i="13" s="1"/>
  <c r="BE47" i="13" s="1"/>
  <c r="BK47" i="13" s="1"/>
  <c r="BQ47" i="13" s="1"/>
  <c r="BW47" i="13" s="1"/>
  <c r="O17" i="13"/>
  <c r="U17" i="13"/>
  <c r="AA17" i="13" s="1"/>
  <c r="AG17" i="13" s="1"/>
  <c r="AM17" i="13" s="1"/>
  <c r="AS17" i="13" s="1"/>
  <c r="AY17" i="13" s="1"/>
  <c r="BE17" i="13" s="1"/>
  <c r="BK17" i="13" s="1"/>
  <c r="BQ17" i="13" s="1"/>
  <c r="BW17" i="13" s="1"/>
  <c r="I17" i="13"/>
  <c r="F46" i="12"/>
  <c r="H46" i="12" s="1"/>
  <c r="J46" i="12" s="1"/>
  <c r="L46" i="12" s="1"/>
  <c r="N46" i="12" s="1"/>
  <c r="P46" i="12" s="1"/>
  <c r="R46" i="12" s="1"/>
  <c r="T46" i="12" s="1"/>
  <c r="V46" i="12" s="1"/>
  <c r="X46" i="12" s="1"/>
  <c r="Z46" i="12" s="1"/>
  <c r="AB46" i="12" s="1"/>
  <c r="C75" i="13" l="1"/>
  <c r="E159" i="11"/>
  <c r="H159" i="11" s="1"/>
  <c r="I79" i="13"/>
  <c r="O79" i="13" s="1"/>
  <c r="U79" i="13" s="1"/>
  <c r="AA79" i="13" s="1"/>
  <c r="AG79" i="13" s="1"/>
  <c r="AM79" i="13" s="1"/>
  <c r="AS79" i="13" s="1"/>
  <c r="AY79" i="13" s="1"/>
  <c r="BE79" i="13" s="1"/>
  <c r="BK79" i="13" s="1"/>
  <c r="BQ79" i="13" s="1"/>
  <c r="BW79" i="13" s="1"/>
  <c r="F4" i="12"/>
  <c r="H4" i="12" s="1"/>
  <c r="J4" i="12" s="1"/>
  <c r="L4" i="12" s="1"/>
  <c r="N4" i="12" s="1"/>
  <c r="P4" i="12" s="1"/>
  <c r="R4" i="12" s="1"/>
  <c r="T4" i="12" s="1"/>
  <c r="V4" i="12" s="1"/>
  <c r="X4" i="12" s="1"/>
  <c r="Z4" i="12" s="1"/>
  <c r="AB4" i="12" s="1"/>
  <c r="M184" i="11"/>
  <c r="M197" i="11" s="1"/>
  <c r="M198" i="11" s="1"/>
  <c r="E168" i="11" s="1"/>
  <c r="M200" i="10"/>
  <c r="M201" i="10" s="1"/>
  <c r="E171" i="10" s="1"/>
  <c r="C82" i="13" s="1"/>
  <c r="C67" i="13"/>
  <c r="E151" i="11"/>
  <c r="H151" i="11" s="1"/>
  <c r="C65" i="13"/>
  <c r="E149" i="11"/>
  <c r="H149" i="11" s="1"/>
  <c r="C80" i="13"/>
  <c r="E176" i="11"/>
  <c r="O74" i="13"/>
  <c r="I74" i="13"/>
  <c r="U74" i="13"/>
  <c r="AA74" i="13" s="1"/>
  <c r="AG74" i="13" s="1"/>
  <c r="AM74" i="13" s="1"/>
  <c r="AS74" i="13" s="1"/>
  <c r="AY74" i="13" s="1"/>
  <c r="BE74" i="13" s="1"/>
  <c r="BK74" i="13" s="1"/>
  <c r="BQ74" i="13" s="1"/>
  <c r="BW74" i="13" s="1"/>
  <c r="C77" i="13"/>
  <c r="E161" i="11"/>
  <c r="H161" i="11" s="1"/>
  <c r="C72" i="13"/>
  <c r="E156" i="11"/>
  <c r="H156" i="11" s="1"/>
  <c r="C3" i="13"/>
  <c r="E77" i="11"/>
  <c r="E145" i="11" s="1"/>
  <c r="E148" i="10"/>
  <c r="O71" i="13"/>
  <c r="U71" i="13" s="1"/>
  <c r="AA71" i="13" s="1"/>
  <c r="AG71" i="13" s="1"/>
  <c r="AM71" i="13" s="1"/>
  <c r="AS71" i="13" s="1"/>
  <c r="AY71" i="13" s="1"/>
  <c r="BE71" i="13" s="1"/>
  <c r="BK71" i="13" s="1"/>
  <c r="BQ71" i="13" s="1"/>
  <c r="BW71" i="13" s="1"/>
  <c r="I71" i="13"/>
  <c r="I66" i="13"/>
  <c r="O66" i="13" s="1"/>
  <c r="U66" i="13" s="1"/>
  <c r="AA66" i="13" s="1"/>
  <c r="AG66" i="13" s="1"/>
  <c r="AM66" i="13" s="1"/>
  <c r="AS66" i="13" s="1"/>
  <c r="AY66" i="13" s="1"/>
  <c r="BE66" i="13" s="1"/>
  <c r="BK66" i="13" s="1"/>
  <c r="BQ66" i="13" s="1"/>
  <c r="BW66" i="13" s="1"/>
  <c r="C69" i="13"/>
  <c r="E153" i="11"/>
  <c r="H153" i="11" s="1"/>
  <c r="C73" i="13"/>
  <c r="E157" i="11"/>
  <c r="H157" i="11" s="1"/>
  <c r="E60" i="11"/>
  <c r="E74" i="11" s="1"/>
  <c r="E72" i="10"/>
  <c r="D72" i="9"/>
  <c r="D70" i="5"/>
  <c r="F70" i="5" s="1"/>
  <c r="F76" i="5" s="1"/>
  <c r="F72" i="9"/>
  <c r="F78" i="9" s="1"/>
  <c r="F184" i="9" s="1"/>
  <c r="N39" i="9" s="1"/>
  <c r="C70" i="13"/>
  <c r="E154" i="11"/>
  <c r="H154" i="11" s="1"/>
  <c r="M35" i="10"/>
  <c r="M37" i="10" s="1"/>
  <c r="M26" i="11"/>
  <c r="M35" i="11" s="1"/>
  <c r="M37" i="11" s="1"/>
  <c r="C68" i="13"/>
  <c r="E152" i="11"/>
  <c r="H152" i="11" s="1"/>
  <c r="C76" i="13"/>
  <c r="E160" i="11"/>
  <c r="H160" i="11" s="1"/>
  <c r="N43" i="9"/>
  <c r="N41" i="9"/>
  <c r="C78" i="13"/>
  <c r="E162" i="11"/>
  <c r="H162" i="11" s="1"/>
  <c r="C264" i="12"/>
  <c r="H3" i="12"/>
  <c r="F3" i="12"/>
  <c r="O69" i="13" l="1"/>
  <c r="U69" i="13" s="1"/>
  <c r="AA69" i="13" s="1"/>
  <c r="AG69" i="13" s="1"/>
  <c r="AM69" i="13" s="1"/>
  <c r="AS69" i="13" s="1"/>
  <c r="AY69" i="13" s="1"/>
  <c r="BE69" i="13" s="1"/>
  <c r="BK69" i="13" s="1"/>
  <c r="BQ69" i="13" s="1"/>
  <c r="BW69" i="13" s="1"/>
  <c r="I69" i="13"/>
  <c r="I65" i="13"/>
  <c r="O65" i="13" s="1"/>
  <c r="U65" i="13" s="1"/>
  <c r="AA65" i="13" s="1"/>
  <c r="AG65" i="13" s="1"/>
  <c r="AM65" i="13" s="1"/>
  <c r="AS65" i="13" s="1"/>
  <c r="AY65" i="13" s="1"/>
  <c r="BE65" i="13" s="1"/>
  <c r="BK65" i="13" s="1"/>
  <c r="BQ65" i="13" s="1"/>
  <c r="BW65" i="13" s="1"/>
  <c r="O77" i="13"/>
  <c r="U77" i="13" s="1"/>
  <c r="AA77" i="13" s="1"/>
  <c r="AG77" i="13" s="1"/>
  <c r="AM77" i="13" s="1"/>
  <c r="AS77" i="13" s="1"/>
  <c r="AY77" i="13" s="1"/>
  <c r="BE77" i="13" s="1"/>
  <c r="BK77" i="13" s="1"/>
  <c r="BQ77" i="13" s="1"/>
  <c r="BW77" i="13" s="1"/>
  <c r="I77" i="13"/>
  <c r="I67" i="13"/>
  <c r="O67" i="13" s="1"/>
  <c r="U67" i="13" s="1"/>
  <c r="AA67" i="13" s="1"/>
  <c r="AG67" i="13" s="1"/>
  <c r="AM67" i="13" s="1"/>
  <c r="AS67" i="13" s="1"/>
  <c r="AY67" i="13" s="1"/>
  <c r="BE67" i="13" s="1"/>
  <c r="BK67" i="13" s="1"/>
  <c r="BQ67" i="13" s="1"/>
  <c r="BW67" i="13" s="1"/>
  <c r="O70" i="13"/>
  <c r="U70" i="13" s="1"/>
  <c r="AA70" i="13" s="1"/>
  <c r="AG70" i="13" s="1"/>
  <c r="AM70" i="13" s="1"/>
  <c r="AS70" i="13" s="1"/>
  <c r="AY70" i="13" s="1"/>
  <c r="BE70" i="13" s="1"/>
  <c r="BK70" i="13" s="1"/>
  <c r="BQ70" i="13" s="1"/>
  <c r="BW70" i="13" s="1"/>
  <c r="I70" i="13"/>
  <c r="I68" i="13"/>
  <c r="O68" i="13" s="1"/>
  <c r="U68" i="13" s="1"/>
  <c r="AA68" i="13" s="1"/>
  <c r="AG68" i="13" s="1"/>
  <c r="AM68" i="13" s="1"/>
  <c r="AS68" i="13" s="1"/>
  <c r="AY68" i="13" s="1"/>
  <c r="BE68" i="13" s="1"/>
  <c r="BK68" i="13" s="1"/>
  <c r="BQ68" i="13" s="1"/>
  <c r="BW68" i="13" s="1"/>
  <c r="O78" i="13"/>
  <c r="U78" i="13" s="1"/>
  <c r="AA78" i="13" s="1"/>
  <c r="AG78" i="13" s="1"/>
  <c r="AM78" i="13" s="1"/>
  <c r="AS78" i="13" s="1"/>
  <c r="AY78" i="13" s="1"/>
  <c r="BE78" i="13" s="1"/>
  <c r="BK78" i="13" s="1"/>
  <c r="BQ78" i="13" s="1"/>
  <c r="BW78" i="13" s="1"/>
  <c r="I78" i="13"/>
  <c r="D53" i="12"/>
  <c r="E77" i="10"/>
  <c r="C271" i="12"/>
  <c r="C89" i="13"/>
  <c r="B6" i="17" s="1"/>
  <c r="O3" i="13"/>
  <c r="U3" i="13"/>
  <c r="I3" i="13"/>
  <c r="I82" i="13"/>
  <c r="O82" i="13" s="1"/>
  <c r="U82" i="13" s="1"/>
  <c r="AA82" i="13" s="1"/>
  <c r="AG82" i="13" s="1"/>
  <c r="AM82" i="13" s="1"/>
  <c r="AS82" i="13" s="1"/>
  <c r="AY82" i="13" s="1"/>
  <c r="BE82" i="13" s="1"/>
  <c r="BK82" i="13" s="1"/>
  <c r="BQ82" i="13" s="1"/>
  <c r="BW82" i="13" s="1"/>
  <c r="F178" i="11"/>
  <c r="M39" i="11" s="1"/>
  <c r="O76" i="13"/>
  <c r="U76" i="13" s="1"/>
  <c r="AA76" i="13" s="1"/>
  <c r="AG76" i="13" s="1"/>
  <c r="AM76" i="13" s="1"/>
  <c r="AS76" i="13" s="1"/>
  <c r="AY76" i="13" s="1"/>
  <c r="BE76" i="13" s="1"/>
  <c r="BK76" i="13" s="1"/>
  <c r="BQ76" i="13" s="1"/>
  <c r="BW76" i="13" s="1"/>
  <c r="I76" i="13"/>
  <c r="M43" i="10"/>
  <c r="M41" i="10"/>
  <c r="O72" i="13"/>
  <c r="U72" i="13" s="1"/>
  <c r="AA72" i="13" s="1"/>
  <c r="AG72" i="13" s="1"/>
  <c r="AM72" i="13" s="1"/>
  <c r="AS72" i="13" s="1"/>
  <c r="AY72" i="13" s="1"/>
  <c r="BE72" i="13" s="1"/>
  <c r="BK72" i="13" s="1"/>
  <c r="BQ72" i="13" s="1"/>
  <c r="BW72" i="13" s="1"/>
  <c r="I72" i="13"/>
  <c r="E179" i="10"/>
  <c r="C180" i="5"/>
  <c r="D180" i="5"/>
  <c r="E180" i="5"/>
  <c r="F180" i="5"/>
  <c r="M36" i="5" s="1"/>
  <c r="M41" i="11"/>
  <c r="M43" i="11"/>
  <c r="J3" i="12"/>
  <c r="O73" i="13"/>
  <c r="U73" i="13" s="1"/>
  <c r="AA73" i="13" s="1"/>
  <c r="AG73" i="13" s="1"/>
  <c r="AM73" i="13" s="1"/>
  <c r="AS73" i="13" s="1"/>
  <c r="AY73" i="13" s="1"/>
  <c r="BE73" i="13" s="1"/>
  <c r="BK73" i="13" s="1"/>
  <c r="BQ73" i="13" s="1"/>
  <c r="BW73" i="13" s="1"/>
  <c r="I73" i="13"/>
  <c r="I80" i="13"/>
  <c r="O80" i="13" s="1"/>
  <c r="U80" i="13" s="1"/>
  <c r="AA80" i="13" s="1"/>
  <c r="AG80" i="13" s="1"/>
  <c r="AM80" i="13" s="1"/>
  <c r="AS80" i="13" s="1"/>
  <c r="AY80" i="13" s="1"/>
  <c r="BE80" i="13" s="1"/>
  <c r="BK80" i="13" s="1"/>
  <c r="BQ80" i="13" s="1"/>
  <c r="BW80" i="13" s="1"/>
  <c r="I75" i="13"/>
  <c r="O75" i="13" s="1"/>
  <c r="U75" i="13" s="1"/>
  <c r="AA75" i="13" s="1"/>
  <c r="AG75" i="13" s="1"/>
  <c r="AM75" i="13" s="1"/>
  <c r="AS75" i="13" s="1"/>
  <c r="AY75" i="13" s="1"/>
  <c r="BE75" i="13" s="1"/>
  <c r="BK75" i="13" s="1"/>
  <c r="BQ75" i="13" s="1"/>
  <c r="BW75" i="13" s="1"/>
  <c r="F181" i="10" l="1"/>
  <c r="C6" i="18"/>
  <c r="O89" i="13"/>
  <c r="F53" i="12"/>
  <c r="F65" i="12" s="1"/>
  <c r="F66" i="12" s="1"/>
  <c r="C268" i="12"/>
  <c r="D65" i="12"/>
  <c r="B4" i="17" s="1"/>
  <c r="I89" i="13"/>
  <c r="L6" i="17"/>
  <c r="D6" i="17"/>
  <c r="K6" i="17"/>
  <c r="C6" i="17"/>
  <c r="J6" i="17"/>
  <c r="I6" i="17"/>
  <c r="H6" i="17"/>
  <c r="F6" i="17"/>
  <c r="G6" i="17"/>
  <c r="M6" i="17"/>
  <c r="E6" i="17"/>
  <c r="U89" i="13"/>
  <c r="AA3" i="13"/>
  <c r="L3" i="12"/>
  <c r="H53" i="12" l="1"/>
  <c r="H65" i="12" s="1"/>
  <c r="H66" i="12" s="1"/>
  <c r="L4" i="17"/>
  <c r="L8" i="17" s="1"/>
  <c r="L10" i="17" s="1"/>
  <c r="D4" i="17"/>
  <c r="D8" i="17" s="1"/>
  <c r="D10" i="17" s="1"/>
  <c r="K4" i="17"/>
  <c r="K8" i="17" s="1"/>
  <c r="K10" i="17" s="1"/>
  <c r="C4" i="17"/>
  <c r="C8" i="17" s="1"/>
  <c r="C10" i="17" s="1"/>
  <c r="B8" i="17"/>
  <c r="B10" i="17" s="1"/>
  <c r="J4" i="17"/>
  <c r="J8" i="17" s="1"/>
  <c r="J10" i="17" s="1"/>
  <c r="H4" i="17"/>
  <c r="F4" i="17"/>
  <c r="F8" i="17" s="1"/>
  <c r="F10" i="17" s="1"/>
  <c r="M4" i="17"/>
  <c r="M8" i="17" s="1"/>
  <c r="M10" i="17" s="1"/>
  <c r="G4" i="17"/>
  <c r="G8" i="17" s="1"/>
  <c r="G10" i="17" s="1"/>
  <c r="E4" i="17"/>
  <c r="E8" i="17" s="1"/>
  <c r="E10" i="17" s="1"/>
  <c r="AA89" i="13"/>
  <c r="AG3" i="13"/>
  <c r="N3" i="12"/>
  <c r="M39" i="10"/>
  <c r="B8" i="18" l="1"/>
  <c r="C8" i="18" s="1"/>
  <c r="C7" i="18"/>
  <c r="J53" i="12"/>
  <c r="L53" i="12" s="1"/>
  <c r="P3" i="12"/>
  <c r="I4" i="17"/>
  <c r="I8" i="17" s="1"/>
  <c r="I10" i="17" s="1"/>
  <c r="H8" i="17"/>
  <c r="H10" i="17" s="1"/>
  <c r="AG89" i="13"/>
  <c r="AM3" i="13"/>
  <c r="B11" i="18" l="1"/>
  <c r="J65" i="12"/>
  <c r="J66" i="12" s="1"/>
  <c r="N53" i="12"/>
  <c r="L65" i="12"/>
  <c r="R3" i="12"/>
  <c r="AM89" i="13"/>
  <c r="AS3" i="13"/>
  <c r="L66" i="12" l="1"/>
  <c r="AS89" i="13"/>
  <c r="AY3" i="13"/>
  <c r="T3" i="12"/>
  <c r="P53" i="12"/>
  <c r="N65" i="12"/>
  <c r="N66" i="12" l="1"/>
  <c r="AY89" i="13"/>
  <c r="BE3" i="13"/>
  <c r="R53" i="12"/>
  <c r="P65" i="12"/>
  <c r="V3" i="12"/>
  <c r="P66" i="12" l="1"/>
  <c r="T53" i="12"/>
  <c r="R65" i="12"/>
  <c r="BE89" i="13"/>
  <c r="BK3" i="13"/>
  <c r="X3" i="12"/>
  <c r="R66" i="12" l="1"/>
  <c r="Z3" i="12"/>
  <c r="BK89" i="13"/>
  <c r="BQ3" i="13"/>
  <c r="V53" i="12"/>
  <c r="T65" i="12"/>
  <c r="T66" i="12" l="1"/>
  <c r="X53" i="12"/>
  <c r="V65" i="12"/>
  <c r="BQ89" i="13"/>
  <c r="BW3" i="13"/>
  <c r="BW89" i="13" s="1"/>
  <c r="AB3" i="12"/>
  <c r="V66" i="12" l="1"/>
  <c r="Z53" i="12"/>
  <c r="X65" i="12"/>
  <c r="X66" i="12" l="1"/>
  <c r="AB53" i="12"/>
  <c r="AB65" i="12" s="1"/>
  <c r="Z65" i="12"/>
  <c r="Z66" i="12" l="1"/>
  <c r="AB6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6" authorId="0" shapeId="0" xr:uid="{00000000-0006-0000-0500-000001000000}">
      <text>
        <r>
          <rPr>
            <sz val="11"/>
            <color rgb="FF000000"/>
            <rFont val="Arial"/>
          </rPr>
          <t>======
ID#AAAAKoPIjfY
tc={A66F6797-02F8-4EE9-BCEB-B18D18351024}    (2020-11-04 14:23:54)
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טור זה ימולא בעיקר ע"י עצמאים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7" authorId="0" shapeId="0" xr:uid="{00000000-0006-0000-0600-000001000000}">
      <text>
        <r>
          <rPr>
            <sz val="11"/>
            <color rgb="FF000000"/>
            <rFont val="Arial"/>
          </rPr>
          <t>======
ID#AAAAKoPIjfc
נעמי וורטהיימר    (2020-11-04 14:23:54)
את מועד הסיום ניתן להעתיק אל השורה המתאימה בטבלת ההתחייבויות. 
מספר התשלומים שנותרו, יחושב בהתאם</t>
        </r>
      </text>
    </comment>
    <comment ref="B35" authorId="0" shapeId="0" xr:uid="{00000000-0006-0000-0600-000002000000}">
      <text>
        <r>
          <rPr>
            <sz val="11"/>
            <color rgb="FF000000"/>
            <rFont val="Arial"/>
          </rPr>
          <t>======
ID#AAAAKoPIjfU
tc={71687B20-B573-4697-B5C3-6A760B1429A4}    (2020-11-04 14:23:54)
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הנתונים נלקחים מלשנית בנק - שם פירטתם את כרטיסי האשראי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9" authorId="0" shapeId="0" xr:uid="{00000000-0006-0000-1100-000001000000}">
      <text>
        <r>
          <rPr>
            <sz val="11"/>
            <color rgb="FF000000"/>
            <rFont val="Arial"/>
          </rPr>
          <t>======
ID#AAAAKoPIjfQ
Ofir    (2020-11-04 14:23:54)
השלם את התשואה הממוצעת על החסכונות שלך כדי לראות את השפעת התשואה על קצב ההגעה שלך לחופש כלכלי</t>
        </r>
      </text>
    </comment>
  </commentList>
</comments>
</file>

<file path=xl/sharedStrings.xml><?xml version="1.0" encoding="utf-8"?>
<sst xmlns="http://schemas.openxmlformats.org/spreadsheetml/2006/main" count="1147" uniqueCount="534">
  <si>
    <t>תיק תכנון כלכלי משפחת XX</t>
  </si>
  <si>
    <t>כתבו לפחות שלושה יעדים שקבעתם לעצמכם בתכנית הליווי</t>
  </si>
  <si>
    <t>נתונים אישיים</t>
  </si>
  <si>
    <t>זכר</t>
  </si>
  <si>
    <t>שכיר</t>
  </si>
  <si>
    <t>נקבה</t>
  </si>
  <si>
    <t>עצמאי</t>
  </si>
  <si>
    <t>אחר</t>
  </si>
  <si>
    <t>שכיר ועצמאי</t>
  </si>
  <si>
    <t xml:space="preserve">שם </t>
  </si>
  <si>
    <t>מספר ת. זהות</t>
  </si>
  <si>
    <t>תאריך לידה</t>
  </si>
  <si>
    <t>סטאטוס</t>
  </si>
  <si>
    <t>עיסוק</t>
  </si>
  <si>
    <t>מגדר</t>
  </si>
  <si>
    <t>לא עובד</t>
  </si>
  <si>
    <t>בן הזוג</t>
  </si>
  <si>
    <t>רווקה/ה</t>
  </si>
  <si>
    <t>בת הזוג</t>
  </si>
  <si>
    <t>נשוי/אה</t>
  </si>
  <si>
    <t>ילד/ה</t>
  </si>
  <si>
    <t>גרוש/ה</t>
  </si>
  <si>
    <t>אלמן/ה</t>
  </si>
  <si>
    <t>ידוע/ה בציבור</t>
  </si>
  <si>
    <t>בזוגיות</t>
  </si>
  <si>
    <t>אם בן הזוג</t>
  </si>
  <si>
    <t>אב בן הזוג</t>
  </si>
  <si>
    <t>אם בת הזוג</t>
  </si>
  <si>
    <t>אב בת הזוג</t>
  </si>
  <si>
    <t>סבא</t>
  </si>
  <si>
    <t>בן זוג</t>
  </si>
  <si>
    <t>בת זוג</t>
  </si>
  <si>
    <t>סבתא</t>
  </si>
  <si>
    <t>כתובת מייל</t>
  </si>
  <si>
    <t>אח</t>
  </si>
  <si>
    <t>טלפון</t>
  </si>
  <si>
    <t>אחות</t>
  </si>
  <si>
    <t>כתובת מגורים</t>
  </si>
  <si>
    <t>כן</t>
  </si>
  <si>
    <t>לא</t>
  </si>
  <si>
    <t>מעגל כלכלי נוסף</t>
  </si>
  <si>
    <t>לא יודע</t>
  </si>
  <si>
    <t>יחסי קרבה</t>
  </si>
  <si>
    <t>זקוק לתמיכה כלכלית?</t>
  </si>
  <si>
    <t>יכול תמוך כלכלית?</t>
  </si>
  <si>
    <t>צפי להעברת נכסים (ירושה)</t>
  </si>
  <si>
    <t>הערות</t>
  </si>
  <si>
    <t>בנקים וכרטיסי אשראי</t>
  </si>
  <si>
    <t>חשבונות בנק</t>
  </si>
  <si>
    <t>בנק</t>
  </si>
  <si>
    <t>מס' חשבון</t>
  </si>
  <si>
    <t>גובה מסגרת (במינוס)</t>
  </si>
  <si>
    <t>יתרה</t>
  </si>
  <si>
    <t>על שם מי החשבון</t>
  </si>
  <si>
    <t>כרטיסי אשראי</t>
  </si>
  <si>
    <t>סוג הכרטיס</t>
  </si>
  <si>
    <t xml:space="preserve">4 ספרות אחרונות </t>
  </si>
  <si>
    <t>למי שייך</t>
  </si>
  <si>
    <t>לאיזה חשבון מקושר</t>
  </si>
  <si>
    <t>גובה מסגרת כ. אשראי</t>
  </si>
  <si>
    <t>דמי שימוש בכרטיס</t>
  </si>
  <si>
    <t>יעדים</t>
  </si>
  <si>
    <t>יעדי יציבות כלכלית</t>
  </si>
  <si>
    <t>היעד</t>
  </si>
  <si>
    <t>סכום נדרש</t>
  </si>
  <si>
    <t>הכנסה</t>
  </si>
  <si>
    <t>אחוז חיסכון</t>
  </si>
  <si>
    <t>סכום כסף קיים ליעד</t>
  </si>
  <si>
    <t>סכום חודשי לחיסכון</t>
  </si>
  <si>
    <t>מס' חודשים לחיסכון</t>
  </si>
  <si>
    <t>קופת בלת"מ</t>
  </si>
  <si>
    <t>יעדים שנתיים- שוטף</t>
  </si>
  <si>
    <t>יעד שנתי</t>
  </si>
  <si>
    <t>עלות מוערכת</t>
  </si>
  <si>
    <t>סכום כסף קיים ליעד זה</t>
  </si>
  <si>
    <t>חשיבות  1-10</t>
  </si>
  <si>
    <t>חיסכון חודשי נדרש</t>
  </si>
  <si>
    <t>השלמה לרכב</t>
  </si>
  <si>
    <t>סה"כ</t>
  </si>
  <si>
    <t>/////</t>
  </si>
  <si>
    <t>יעדים חד פעמיים</t>
  </si>
  <si>
    <t>בעוד כמה שנים?</t>
  </si>
  <si>
    <t>הוצאות</t>
  </si>
  <si>
    <t>הכנסות</t>
  </si>
  <si>
    <t>הוצאות קבועות</t>
  </si>
  <si>
    <t>התחום</t>
  </si>
  <si>
    <t>הסכום הקבוע</t>
  </si>
  <si>
    <t>מספר חודשים בשנה  אם שונה מ 12</t>
  </si>
  <si>
    <t>ממוצע</t>
  </si>
  <si>
    <t>ציון ערכים מ 1 עד 10</t>
  </si>
  <si>
    <t>הכנסות קבועות</t>
  </si>
  <si>
    <t>שם ההכנסה</t>
  </si>
  <si>
    <t>דיור</t>
  </si>
  <si>
    <t>שכ"ד</t>
  </si>
  <si>
    <t>במידה וההכנסות קבועות יש למלא אותן כאן</t>
  </si>
  <si>
    <t>משכורת 1</t>
  </si>
  <si>
    <t>משכנתא</t>
  </si>
  <si>
    <t>משכורת 2</t>
  </si>
  <si>
    <t>ארנונה/מיסי ישוב</t>
  </si>
  <si>
    <t>קצבה</t>
  </si>
  <si>
    <t>גז</t>
  </si>
  <si>
    <t>הכנסה משכירות</t>
  </si>
  <si>
    <t xml:space="preserve">עוזרת </t>
  </si>
  <si>
    <t>ועד בית</t>
  </si>
  <si>
    <t>סה"כ הכנסות קבועות:</t>
  </si>
  <si>
    <t>הכנסות משתנות</t>
  </si>
  <si>
    <t>חודש 1</t>
  </si>
  <si>
    <t>חודש 2</t>
  </si>
  <si>
    <t>חודש 3</t>
  </si>
  <si>
    <t xml:space="preserve">הכנסה (משתנה - שלא נרשמה בקבועות) </t>
  </si>
  <si>
    <t>הכנסה 2</t>
  </si>
  <si>
    <t>חינוך וחוגים</t>
  </si>
  <si>
    <t>מעון/ משפחתון</t>
  </si>
  <si>
    <t>בית ספר</t>
  </si>
  <si>
    <t>אוניברסיטה/ מכללה</t>
  </si>
  <si>
    <t>מטפלת</t>
  </si>
  <si>
    <t>ועד הורים</t>
  </si>
  <si>
    <t>סה"כ הכנסות משתנות:</t>
  </si>
  <si>
    <t>הסעות</t>
  </si>
  <si>
    <t>הכנסות אחת לתקופה</t>
  </si>
  <si>
    <t>הסכום המתקבל אחת לתקופה</t>
  </si>
  <si>
    <t xml:space="preserve">כמה פעמים בשנה? </t>
  </si>
  <si>
    <t>ממוצע חודשי</t>
  </si>
  <si>
    <t>תשלומי הורים (טיולים, חוגים, הזנה)</t>
  </si>
  <si>
    <t xml:space="preserve"> הבראה 1</t>
  </si>
  <si>
    <t>שיעורי עזר</t>
  </si>
  <si>
    <t>הבראה 2</t>
  </si>
  <si>
    <t>חוגי הורים</t>
  </si>
  <si>
    <t>ביגוד</t>
  </si>
  <si>
    <t>חוגי ילדים</t>
  </si>
  <si>
    <t>מס הכנסה שלילי</t>
  </si>
  <si>
    <t>הרצאות</t>
  </si>
  <si>
    <t>החזרי מס</t>
  </si>
  <si>
    <t>השתלמויות והכשרות</t>
  </si>
  <si>
    <t>משכורת 13</t>
  </si>
  <si>
    <t>תנועת נוער</t>
  </si>
  <si>
    <t>סה"כ הכנסות אחת לתקופה (ממוצע לחודש)</t>
  </si>
  <si>
    <t>סה"כ הכנסות כולל:</t>
  </si>
  <si>
    <t>פער בין הכנסות להוצאות</t>
  </si>
  <si>
    <t>תחבורה</t>
  </si>
  <si>
    <t>ביטוח חובה</t>
  </si>
  <si>
    <t>ביטוח מקיף/ צד ג'</t>
  </si>
  <si>
    <t>יחס חיסכון מהכנסה (עפ"י מה שמפרישים בפועל בסעיף "חיסכון ליעדים - המצוי")</t>
  </si>
  <si>
    <t>ליסינג</t>
  </si>
  <si>
    <t>יחס החזרי חובות מהכנסה</t>
  </si>
  <si>
    <t>בריאות (קבוע)</t>
  </si>
  <si>
    <t>תשלומי קופת חולים - קבוע</t>
  </si>
  <si>
    <t>תרופות קבועות</t>
  </si>
  <si>
    <t>טיפולים קבועים</t>
  </si>
  <si>
    <t>אופטיקה</t>
  </si>
  <si>
    <t>תקשורת ושונות</t>
  </si>
  <si>
    <t>סלולרי</t>
  </si>
  <si>
    <t>טלפון קווי</t>
  </si>
  <si>
    <t>אינטרנט</t>
  </si>
  <si>
    <t>תקשורת בינלאומית</t>
  </si>
  <si>
    <t>שונות</t>
  </si>
  <si>
    <t>פיננסי והגנות כלכליות</t>
  </si>
  <si>
    <t>דמי ניהול חשבון</t>
  </si>
  <si>
    <t>דמי ניהול כרטיס אשראי</t>
  </si>
  <si>
    <t>החזרי חובות (נלקח מלשונית "התחייבויות")</t>
  </si>
  <si>
    <t>ביטוחים (נלקח מלשונית "הגנות כלכליות")</t>
  </si>
  <si>
    <t>חסכונות</t>
  </si>
  <si>
    <t>הרצוי</t>
  </si>
  <si>
    <t>המצוי</t>
  </si>
  <si>
    <t>חיסכון רצוי לבלת"מ (נלקח מלשונית "יעדים")</t>
  </si>
  <si>
    <t>כמה היום מפרישים לבלת"מ</t>
  </si>
  <si>
    <t>חיסכון רצוי ליעדים (נלקח מלשונית "יעדים")</t>
  </si>
  <si>
    <t>כמה היום מפרישים ליעדים (נלקח מלשונית חסכונות)</t>
  </si>
  <si>
    <t>סה"כ הוצאות קבועות:</t>
  </si>
  <si>
    <t>הוצאות משתנות</t>
  </si>
  <si>
    <t>תחום</t>
  </si>
  <si>
    <t xml:space="preserve">קניות </t>
  </si>
  <si>
    <t>סופר</t>
  </si>
  <si>
    <t>מכולת</t>
  </si>
  <si>
    <t>השלמות</t>
  </si>
  <si>
    <t>בשר</t>
  </si>
  <si>
    <t>ירקן</t>
  </si>
  <si>
    <t>סופר פארם</t>
  </si>
  <si>
    <t>סיגריות</t>
  </si>
  <si>
    <t xml:space="preserve">הוצאות תינוקות </t>
  </si>
  <si>
    <t>ביגוד והנעלה (למלא או כאן או בחלק של המחשבונים)</t>
  </si>
  <si>
    <t>אורגני/טבעי</t>
  </si>
  <si>
    <t>תחבורה (משתנות)</t>
  </si>
  <si>
    <t>דלק</t>
  </si>
  <si>
    <t>תחבורה ציבורית</t>
  </si>
  <si>
    <t>בריאות (משתנות)</t>
  </si>
  <si>
    <t>טיפולים</t>
  </si>
  <si>
    <t>תרופות</t>
  </si>
  <si>
    <t>שיניים</t>
  </si>
  <si>
    <t>משקפיים</t>
  </si>
  <si>
    <t>פיננסי</t>
  </si>
  <si>
    <t>ריבית חובה בבנק</t>
  </si>
  <si>
    <t>עמלות</t>
  </si>
  <si>
    <t>עזרה למשפחה(לא קבוע)</t>
  </si>
  <si>
    <t>קוסמטיקה ומוצרים</t>
  </si>
  <si>
    <t>מספרה</t>
  </si>
  <si>
    <t>חיות מחמד</t>
  </si>
  <si>
    <t>תרומות (לא קבוע)</t>
  </si>
  <si>
    <t>הוצאות לא מתוכננות</t>
  </si>
  <si>
    <t>מזומן ללא מעקב</t>
  </si>
  <si>
    <t>פסיכולוגיה / הוראה מתקנת</t>
  </si>
  <si>
    <t>בילויים ופנאי</t>
  </si>
  <si>
    <t>בילויים ומופעים</t>
  </si>
  <si>
    <t>מסעדות</t>
  </si>
  <si>
    <t>דמי כיס</t>
  </si>
  <si>
    <t>ספרים</t>
  </si>
  <si>
    <t>צעצועים</t>
  </si>
  <si>
    <t>סה"כ הוצאות משתנות:</t>
  </si>
  <si>
    <t>הוצאות אחת לתקופה</t>
  </si>
  <si>
    <t>הסכום המשולם אחת לתקופה</t>
  </si>
  <si>
    <t>לחשב על פי הערכה (אם אין נתונים מדוייקים)</t>
  </si>
  <si>
    <t>הוצאות חופש גדול</t>
  </si>
  <si>
    <t>חופשות אחרות</t>
  </si>
  <si>
    <t>קייטנות</t>
  </si>
  <si>
    <t>ספרי לימוד</t>
  </si>
  <si>
    <t>מכשירי כתיבה וציוד משרדי</t>
  </si>
  <si>
    <t>שיפוצים/ריהוט</t>
  </si>
  <si>
    <t>רישיון רכב (טסט)</t>
  </si>
  <si>
    <t>תיקוני רכב</t>
  </si>
  <si>
    <t>ביטוח רכב (ניתן לרשום כאן או בקבועות)</t>
  </si>
  <si>
    <t>הוצאות אחת לתקופה על פי מחשבונים</t>
  </si>
  <si>
    <t>חגים ודת</t>
  </si>
  <si>
    <t>מתנות</t>
  </si>
  <si>
    <t>ביגוד והנעלה</t>
  </si>
  <si>
    <t>חשמל</t>
  </si>
  <si>
    <t>מים</t>
  </si>
  <si>
    <t>סה"כ הוצאות אחת לתקופה:</t>
  </si>
  <si>
    <t>סה"כ הוצאות לחודש:</t>
  </si>
  <si>
    <t>סה"כ ממוצע הוצאות:</t>
  </si>
  <si>
    <t>מחשבונים</t>
  </si>
  <si>
    <t>חגים ודת - הערכה שנתית</t>
  </si>
  <si>
    <t>מתנות - הערכה שנתית</t>
  </si>
  <si>
    <t>ביגוד והנעלה - הערכה שנתית</t>
  </si>
  <si>
    <t>חשמל - חישוב עפי 12 חודשים</t>
  </si>
  <si>
    <t>סעיף הוצאה</t>
  </si>
  <si>
    <t>סכום</t>
  </si>
  <si>
    <t>חודש</t>
  </si>
  <si>
    <t>חגי תשרי</t>
  </si>
  <si>
    <t>בר/בת מצווה</t>
  </si>
  <si>
    <t>ביגוד ילדים לחורף</t>
  </si>
  <si>
    <t>חנוכה</t>
  </si>
  <si>
    <t>חתונות</t>
  </si>
  <si>
    <t>ביגוד ילדים לקיץ</t>
  </si>
  <si>
    <t>טו בשבט</t>
  </si>
  <si>
    <t>ברית/ה</t>
  </si>
  <si>
    <t>הנעלת ילדים לחורף</t>
  </si>
  <si>
    <t>פורים</t>
  </si>
  <si>
    <t>חינה</t>
  </si>
  <si>
    <t>הנעלת ילדים לקיץ</t>
  </si>
  <si>
    <t>חודש 4</t>
  </si>
  <si>
    <t xml:space="preserve">פסח </t>
  </si>
  <si>
    <t>ימי הולדת</t>
  </si>
  <si>
    <t>ביגוד מבוגרים לחורף</t>
  </si>
  <si>
    <t>חודש 5</t>
  </si>
  <si>
    <t>יום העצמאות</t>
  </si>
  <si>
    <t>אירוע בעבודה</t>
  </si>
  <si>
    <t>ביגוד מבוגרים לקיץ</t>
  </si>
  <si>
    <t>חודש 6</t>
  </si>
  <si>
    <t>תפילין, ציצית, מזוזות</t>
  </si>
  <si>
    <t>מתנות למורה/גננת</t>
  </si>
  <si>
    <t>הנעלת מבוגרים לחורף</t>
  </si>
  <si>
    <t>חודש 7</t>
  </si>
  <si>
    <t>מקומות בבית הכנסת</t>
  </si>
  <si>
    <t>הנעלת מבוגרים לקיץ</t>
  </si>
  <si>
    <t>חודש 8</t>
  </si>
  <si>
    <t>פיאה</t>
  </si>
  <si>
    <t>חודש 9</t>
  </si>
  <si>
    <t>מקווה</t>
  </si>
  <si>
    <t>חודש 10</t>
  </si>
  <si>
    <t>חודש 11</t>
  </si>
  <si>
    <t>חודש 12</t>
  </si>
  <si>
    <t>ממוצע לחודש</t>
  </si>
  <si>
    <t>חסכונות ונכסים</t>
  </si>
  <si>
    <t>נכסים פיננסיים וחסכונות חיצוניים</t>
  </si>
  <si>
    <t>סוג הנכס</t>
  </si>
  <si>
    <t>על שם מי</t>
  </si>
  <si>
    <t>גוף מנהל</t>
  </si>
  <si>
    <t>מס' פוליסה/קופה</t>
  </si>
  <si>
    <t>שווי נוכחי</t>
  </si>
  <si>
    <t>באיזה תאריך עדכנתי כאן את השווי הנוכחי?</t>
  </si>
  <si>
    <t>הפקדה חודשית עצמאית מחשבון הבנק</t>
  </si>
  <si>
    <t>הפקדה חודשית מתלוש המשכורת או ע"י המדינה</t>
  </si>
  <si>
    <t>קצבה צפויה</t>
  </si>
  <si>
    <t>תאריך נזילות (dd/mm/yyyy)</t>
  </si>
  <si>
    <t>דמי ניהול מהפקדה</t>
  </si>
  <si>
    <t>דמי ניהול מצבירה</t>
  </si>
  <si>
    <t>תשואה שנה אחרונה</t>
  </si>
  <si>
    <t>למה מיועד הכסף / הערות</t>
  </si>
  <si>
    <t>//////</t>
  </si>
  <si>
    <t>חסכונות ליעדים בהפקדה עצמית</t>
  </si>
  <si>
    <t>הפקדה חודשית מחשבון הבנק (עובר לשיקוף)</t>
  </si>
  <si>
    <t>נדל"ן</t>
  </si>
  <si>
    <t>סוג נכס</t>
  </si>
  <si>
    <t>תיאור הנכס</t>
  </si>
  <si>
    <t>שימוש</t>
  </si>
  <si>
    <t>סכום משועבד</t>
  </si>
  <si>
    <t>שווי הנכס נטו</t>
  </si>
  <si>
    <t>הכנסה חודשית נטו</t>
  </si>
  <si>
    <t>תשואה שנתית ברוטו</t>
  </si>
  <si>
    <t>רכבים ושונות</t>
  </si>
  <si>
    <t>סוג</t>
  </si>
  <si>
    <t>שנתון</t>
  </si>
  <si>
    <t>שווי למכירה</t>
  </si>
  <si>
    <t>/////////</t>
  </si>
  <si>
    <t xml:space="preserve"> </t>
  </si>
  <si>
    <t>סה"כ שווי נכסים</t>
  </si>
  <si>
    <t>התחייבויות</t>
  </si>
  <si>
    <t xml:space="preserve">הלוואות </t>
  </si>
  <si>
    <t>המלווה</t>
  </si>
  <si>
    <t>סכום מקורי</t>
  </si>
  <si>
    <t>החזר חודשי</t>
  </si>
  <si>
    <t>ריבית %</t>
  </si>
  <si>
    <t>מועד סיום (לכתוב תאריך)</t>
  </si>
  <si>
    <t>מספר תשלומים שנותרו - מתעדכן עפי מועד סיום</t>
  </si>
  <si>
    <t>החזר חודשי ע"פי מועד סיום (מתאפס בסיום)</t>
  </si>
  <si>
    <t>עמלת פירעון מוקדם</t>
  </si>
  <si>
    <t>עומס החוב</t>
  </si>
  <si>
    <t xml:space="preserve">הערות/שיקולים להחזר חוב </t>
  </si>
  <si>
    <t>מחשבון מועד סיום לכדור שלג</t>
  </si>
  <si>
    <t>יתרת הלואה</t>
  </si>
  <si>
    <t>מועד סיום</t>
  </si>
  <si>
    <t>סה"כ הלוואות</t>
  </si>
  <si>
    <t>חובות בכרטיסי אשראי</t>
  </si>
  <si>
    <t>ארבע ספרות</t>
  </si>
  <si>
    <t>מה קניתי</t>
  </si>
  <si>
    <t>יתרת חוב</t>
  </si>
  <si>
    <t>תשלום חודשי</t>
  </si>
  <si>
    <t>תשלום חודשי מעודכן (מתאפס בסיום התשלומים)</t>
  </si>
  <si>
    <t>תאריך סיום</t>
  </si>
  <si>
    <t>מס' תשלומים שנותרו</t>
  </si>
  <si>
    <t>**הערה: יש להבדיל בין הלוואות בכ.אשראי לבין תשלום לספקים</t>
  </si>
  <si>
    <t>סה"כ התחייבויות (ללא משכנתא)</t>
  </si>
  <si>
    <t>משכנתאות</t>
  </si>
  <si>
    <t>מס' הלוואה</t>
  </si>
  <si>
    <r>
      <t xml:space="preserve">מועד סיום </t>
    </r>
    <r>
      <rPr>
        <b/>
        <sz val="9"/>
        <rFont val="Arial"/>
        <family val="2"/>
      </rPr>
      <t>(dd/mm/yy)</t>
    </r>
  </si>
  <si>
    <t>החזר חודשי לפי מועד סיום (מתאפס בסיום)</t>
  </si>
  <si>
    <t>ריבית</t>
  </si>
  <si>
    <t>מסלול</t>
  </si>
  <si>
    <t>סה"כ משכנתא</t>
  </si>
  <si>
    <t>הגנות כלכליות</t>
  </si>
  <si>
    <t>כרטיס אשראי</t>
  </si>
  <si>
    <t>הוראת קבע</t>
  </si>
  <si>
    <t>סוג ביטוח</t>
  </si>
  <si>
    <t>המבוטח</t>
  </si>
  <si>
    <t>חברת ביטוח</t>
  </si>
  <si>
    <t>תאריך עדכון</t>
  </si>
  <si>
    <t>פרמיה שנתית</t>
  </si>
  <si>
    <t>מספר תשלומים</t>
  </si>
  <si>
    <t>אמצעי תשלום</t>
  </si>
  <si>
    <t>קופ"ח</t>
  </si>
  <si>
    <t>ביטוח חיים</t>
  </si>
  <si>
    <t>ביטוח חיים למשכנתא</t>
  </si>
  <si>
    <t>ביטוח סיעודי</t>
  </si>
  <si>
    <t>א.כ.ע</t>
  </si>
  <si>
    <t>תאונות אישיות</t>
  </si>
  <si>
    <t>ביטוח רפואי פרטי</t>
  </si>
  <si>
    <t>ביטוח רכב</t>
  </si>
  <si>
    <t>ביטוח רכוש (נכס/תכולה)</t>
  </si>
  <si>
    <t>ביטוח שיניים</t>
  </si>
  <si>
    <t>ביטוח סיעודי- תנאים</t>
  </si>
  <si>
    <t>חברה</t>
  </si>
  <si>
    <t>פיצוי חודשי במוסד</t>
  </si>
  <si>
    <t>פיצוי  חודשי בבית</t>
  </si>
  <si>
    <t>תקופת המתנה</t>
  </si>
  <si>
    <t>משך תקופת הפיצוי</t>
  </si>
  <si>
    <t>סיעודי פרטי בחברת ביטוח</t>
  </si>
  <si>
    <t>ביטוח סיעודי בקופת חולים</t>
  </si>
  <si>
    <t>ביטוח סיעודי פרטי</t>
  </si>
  <si>
    <t>סכום ההוצאה</t>
  </si>
  <si>
    <t>בכמה נוכל לייעל? (סכום הקיזוז)</t>
  </si>
  <si>
    <t>הסכום החדש</t>
  </si>
  <si>
    <t>בכמה ניתן להגדיל?</t>
  </si>
  <si>
    <t>חוג</t>
  </si>
  <si>
    <t>סה"כ הכנסות קבועות</t>
  </si>
  <si>
    <t>סה"כ הכנסות משתנות</t>
  </si>
  <si>
    <t>כמה פעמים בשנה</t>
  </si>
  <si>
    <t>ממוצע קיים</t>
  </si>
  <si>
    <t>מהו הסכום החדש שמתקבל אחת לתקופה (אם ניתן להגדיל)</t>
  </si>
  <si>
    <t>ממוצע חדש</t>
  </si>
  <si>
    <t>פער חדש בין הכנסות להוצאות</t>
  </si>
  <si>
    <t>יחס חיסכון מהכנסה</t>
  </si>
  <si>
    <t>מייעלים בלשונית התחייבויות</t>
  </si>
  <si>
    <t>מייעלים בלשונית הגנות כלכליות</t>
  </si>
  <si>
    <t>מצוי</t>
  </si>
  <si>
    <t>חדש</t>
  </si>
  <si>
    <t>מהו הסכום החדש: (ניתן לערוך)</t>
  </si>
  <si>
    <t>קניות</t>
  </si>
  <si>
    <t>כמה פעמים בשנה?</t>
  </si>
  <si>
    <t>בכמה נוכל לייעל? (להפחית)</t>
  </si>
  <si>
    <t>הסכום החדש אחת לתקופה</t>
  </si>
  <si>
    <t>הממוצע החודשי החדש</t>
  </si>
  <si>
    <t>סכום הייעול (ללחוץ על המחשבון במידה ויש)</t>
  </si>
  <si>
    <t>סה"כ הוצאות כולל:</t>
  </si>
  <si>
    <t>בכמה נוכל לחסוך?</t>
  </si>
  <si>
    <t>סכום חדש</t>
  </si>
  <si>
    <t>אופן ההוצאה</t>
  </si>
  <si>
    <t>צבירת מזומן</t>
  </si>
  <si>
    <t>חיסכון קצר מועד</t>
  </si>
  <si>
    <t>סכום ההכנסה</t>
  </si>
  <si>
    <t xml:space="preserve">כמה פעמים בשנה </t>
  </si>
  <si>
    <t>סה"כ הכנסות אחת לתקופה(ממוצע לחודש):</t>
  </si>
  <si>
    <t>תחבורה (קבוע)</t>
  </si>
  <si>
    <t>פער בין הכנסות להוצאות:</t>
  </si>
  <si>
    <t>יחס חיסכון מהכנסה:</t>
  </si>
  <si>
    <t>יחס החזרי חובות מהכנסה:</t>
  </si>
  <si>
    <t>להוציא כסף מזומן בחודש:</t>
  </si>
  <si>
    <t>להעביר לחיסכון קצר מועד בחודש:</t>
  </si>
  <si>
    <t>שונות (קבועות)</t>
  </si>
  <si>
    <t>פיננסי (משתנות)</t>
  </si>
  <si>
    <t>הממוצע לחודש</t>
  </si>
  <si>
    <t>תקציב חדש</t>
  </si>
  <si>
    <t>פירוט</t>
  </si>
  <si>
    <t>תקציב</t>
  </si>
  <si>
    <t>בפועל</t>
  </si>
  <si>
    <t>בריאות</t>
  </si>
  <si>
    <t xml:space="preserve"> סה"כ </t>
  </si>
  <si>
    <t>יתרה מצטברת</t>
  </si>
  <si>
    <t>נסיעות ורכבים</t>
  </si>
  <si>
    <t>בריאות וטיפוח</t>
  </si>
  <si>
    <t>חופשות ובילויים</t>
  </si>
  <si>
    <t>מזומן שונות</t>
  </si>
  <si>
    <t>שבוע 1</t>
  </si>
  <si>
    <t>שבוע 2</t>
  </si>
  <si>
    <t>שבוע 3</t>
  </si>
  <si>
    <t>שבוע 4</t>
  </si>
  <si>
    <t>שבוע 5</t>
  </si>
  <si>
    <t xml:space="preserve"> סה"כ הוצאות משתנות</t>
  </si>
  <si>
    <t>סה"כ משתנות בפועל - חודשי:</t>
  </si>
  <si>
    <t>חיסכון ליעדים:</t>
  </si>
  <si>
    <t>אחוזי חיסכון:</t>
  </si>
  <si>
    <t>לכלול חיסכון ליעדים בחישוב ההוצאות (לחץ לשינוי)</t>
  </si>
  <si>
    <t>לא לכלול חיסכון ליעדים בחישוב ההוצאות (לחץ לשינוי)</t>
  </si>
  <si>
    <t>חיסכון לבלת"מ:</t>
  </si>
  <si>
    <t>לכלול חיסכון לבלתמ בחישוב ההוצאות (לחץ לשינוי)</t>
  </si>
  <si>
    <t>לא לכלול חיסכון לבלתמ בחישוב ההוצאות (לחץ לשינוי)</t>
  </si>
  <si>
    <t>שיטות תשלום:</t>
  </si>
  <si>
    <t>מזומן</t>
  </si>
  <si>
    <t>אשראי</t>
  </si>
  <si>
    <t>אשראי מחולק לתשלומים</t>
  </si>
  <si>
    <t>הוראת קבע בנקאית</t>
  </si>
  <si>
    <t>דרך משכורת</t>
  </si>
  <si>
    <t>צ'קים</t>
  </si>
  <si>
    <t>צבירה בחיסכון קצר מועד</t>
  </si>
  <si>
    <t>אפשרויות ייעול:</t>
  </si>
  <si>
    <t>להוסיף</t>
  </si>
  <si>
    <t>להפחית</t>
  </si>
  <si>
    <t>סוגי נכסים:</t>
  </si>
  <si>
    <t>משרד</t>
  </si>
  <si>
    <t>מחסן</t>
  </si>
  <si>
    <t>חו"ל</t>
  </si>
  <si>
    <t>מגורים</t>
  </si>
  <si>
    <t>השקעה</t>
  </si>
  <si>
    <t>מסחרי</t>
  </si>
  <si>
    <t>סוגי נכסים - פנסיוני</t>
  </si>
  <si>
    <t>קרן פנסיה</t>
  </si>
  <si>
    <t>פק"מ</t>
  </si>
  <si>
    <t>קופת גמל (ללא הפקדה עצמאית)</t>
  </si>
  <si>
    <t>פוליסת חיסכון</t>
  </si>
  <si>
    <t>קרן השתלמות</t>
  </si>
  <si>
    <t>קופת גמל להשקעה</t>
  </si>
  <si>
    <t>חיסכון לכל ילד (מדינה)</t>
  </si>
  <si>
    <t>קרן השקעות בנדל"ן</t>
  </si>
  <si>
    <t>מזומנים</t>
  </si>
  <si>
    <t>מט"ח</t>
  </si>
  <si>
    <t>תיק השקעות</t>
  </si>
  <si>
    <t>ניהול ספקים</t>
  </si>
  <si>
    <t>ספק</t>
  </si>
  <si>
    <t>מחיר לחודש</t>
  </si>
  <si>
    <t>מה אני מקבל</t>
  </si>
  <si>
    <t>מתי לבדוק שוב</t>
  </si>
  <si>
    <t>מתחרה 1</t>
  </si>
  <si>
    <t>מתחרה 2</t>
  </si>
  <si>
    <t>כמה חסכתי</t>
  </si>
  <si>
    <t>אתר כמהזה- השוואת מחירים</t>
  </si>
  <si>
    <t>סוגי ספקים לדוגמא</t>
  </si>
  <si>
    <t>https://www.netek.co.il/</t>
  </si>
  <si>
    <t>טלוויזיה</t>
  </si>
  <si>
    <t>סלולאר</t>
  </si>
  <si>
    <t>תשתית</t>
  </si>
  <si>
    <t>עיתון</t>
  </si>
  <si>
    <t>סיכום נכסים והתחייבויות</t>
  </si>
  <si>
    <t>נכסים</t>
  </si>
  <si>
    <t>נכסים פיננסיים</t>
  </si>
  <si>
    <t>הלוואות</t>
  </si>
  <si>
    <t>רכבים ונכסים אחרים</t>
  </si>
  <si>
    <t>סה"כ שווי נקי</t>
  </si>
  <si>
    <t>% התחייבויות מסך הנכסים</t>
  </si>
  <si>
    <t>הכנסה מתוכננת (למלא)</t>
  </si>
  <si>
    <t>הכנסה בפועל (למלא)</t>
  </si>
  <si>
    <t>תקציב קבועות (אוטומטי)</t>
  </si>
  <si>
    <t>קבועות בפועל (אוטומטי)</t>
  </si>
  <si>
    <t>תקציב משתנות (אוטומטי)</t>
  </si>
  <si>
    <t>משתנות בפועל (אוטומטי)</t>
  </si>
  <si>
    <t>יתרת תקציב מתוכננת (אוטומטי)</t>
  </si>
  <si>
    <t>יתרת תקציב בפועל (אוטומטי)</t>
  </si>
  <si>
    <t>גרעון/עודף</t>
  </si>
  <si>
    <t>מחשבון חופש כלכלי</t>
  </si>
  <si>
    <t>אחוז מההכנסה</t>
  </si>
  <si>
    <t>סה"כ הכנסות בחודש</t>
  </si>
  <si>
    <t>סה"כ הוצאות בחודש  (רמת חיים)</t>
  </si>
  <si>
    <t>סה"כ חיסכון חודשי</t>
  </si>
  <si>
    <t>תשואה שנתית ממוצעת על ההשקעות שלי</t>
  </si>
  <si>
    <t>שיעור המשיכה השנתי שלי לאחר פרישה</t>
  </si>
  <si>
    <t>כמה שנים נותרו לחופש כלכלי</t>
  </si>
  <si>
    <t>בשביל להגיע לחופש כלכלי-</t>
  </si>
  <si>
    <t>השאיפה היא לייצר חיסכון בגובה סה”כ ההוצאות לשנה * 25</t>
  </si>
  <si>
    <t>נושא</t>
  </si>
  <si>
    <t>משימות ולו"ז</t>
  </si>
  <si>
    <t>אחריות</t>
  </si>
  <si>
    <t>התנהלות כללית</t>
  </si>
  <si>
    <t>חסכון ליעדים</t>
  </si>
  <si>
    <t xml:space="preserve">  </t>
  </si>
  <si>
    <t>פנסיה</t>
  </si>
  <si>
    <t>הגנות/ניהול סיכונים</t>
  </si>
  <si>
    <t>ילדים</t>
  </si>
  <si>
    <t>פנסיוני</t>
  </si>
  <si>
    <t>מוצרים פיננסיים</t>
  </si>
  <si>
    <t>עצמאות כלכלית</t>
  </si>
  <si>
    <t>בקרות</t>
  </si>
  <si>
    <t>אירועים עתידיים</t>
  </si>
  <si>
    <t>.</t>
  </si>
  <si>
    <t>עדכני לתאריך 10.7.2025</t>
  </si>
  <si>
    <t>חודש ינואר 2025</t>
  </si>
  <si>
    <t>חודש פברואר 2025</t>
  </si>
  <si>
    <t>חודש מרץ 2025</t>
  </si>
  <si>
    <t>חודש אפריל 2025</t>
  </si>
  <si>
    <t>חודש מאי 2025</t>
  </si>
  <si>
    <t>חודש יוני 2025</t>
  </si>
  <si>
    <t>חודש יולי 2025</t>
  </si>
  <si>
    <t>חודש אוגוסט 2025</t>
  </si>
  <si>
    <t>חודש ספטמבר 2025</t>
  </si>
  <si>
    <t>חודש אוקטובר 2025</t>
  </si>
  <si>
    <t>חודש נובמבר 2025</t>
  </si>
  <si>
    <t>חודש 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</si>
</sst>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₪&quot;\ #,##0;&quot;₪&quot;\ \-#,##0"/>
    <numFmt numFmtId="8" formatCode="&quot;₪&quot;\ #,##0.00;[Red]&quot;₪&quot;\ \-#,##0.00"/>
    <numFmt numFmtId="44" formatCode="_ &quot;₪&quot;\ * #,##0.00_ ;_ &quot;₪&quot;\ * \-#,##0.00_ ;_ &quot;₪&quot;\ * &quot;-&quot;??_ ;_ @_ "/>
    <numFmt numFmtId="164" formatCode="&quot;₪&quot;\ #,##0"/>
    <numFmt numFmtId="165" formatCode="_ &quot;₪&quot;\ * #,##0_ ;_ &quot;₪&quot;\ * \-#,##0_ ;_ &quot;₪&quot;\ * &quot;-&quot;??_ ;_ @_ "/>
    <numFmt numFmtId="166" formatCode="_ [$₪-40D]\ * #,##0.00_ ;_ [$₪-40D]\ * \-#,##0.00_ ;_ [$₪-40D]\ * &quot;-&quot;??_ ;_ @_ "/>
    <numFmt numFmtId="167" formatCode="[$₪-40D]\ #,##0;[Red][$₪-40D]\ \-#,##0"/>
    <numFmt numFmtId="168" formatCode="&quot;₪&quot;\ #,##0.0"/>
    <numFmt numFmtId="169" formatCode="_-[$$-409]* #,##0.00_ ;_-[$$-409]* \-#,##0.00\ ;_-[$$-409]* &quot;-&quot;??_ ;_-@_ "/>
    <numFmt numFmtId="170" formatCode="0.0%"/>
    <numFmt numFmtId="171" formatCode="_ * #,##0_ ;_ * \-#,##0_ ;_ * &quot;-&quot;??_ ;_ @_ "/>
    <numFmt numFmtId="172" formatCode="&quot;₪&quot;\ #,##0.00"/>
    <numFmt numFmtId="173" formatCode="0.000"/>
    <numFmt numFmtId="174" formatCode="#,##0_ ;[Red]\-#,##0\ "/>
    <numFmt numFmtId="175" formatCode="#,##0.0_ ;[Red]\-#,##0.0\ "/>
    <numFmt numFmtId="176" formatCode="_ &quot;₪&quot;\ * #,##0.0_ ;_ &quot;₪&quot;\ * \-#,##0.0_ ;_ &quot;₪&quot;\ * &quot;-&quot;??_ ;_ @_ "/>
    <numFmt numFmtId="177" formatCode="&quot;₪&quot;#,##0"/>
  </numFmts>
  <fonts count="64" x14ac:knownFonts="1">
    <font>
      <sz val="11"/>
      <color rgb="FF000000"/>
      <name val="Arial"/>
    </font>
    <font>
      <b/>
      <sz val="20"/>
      <color rgb="FFFFFFFF"/>
      <name val="Arial"/>
      <family val="2"/>
    </font>
    <font>
      <sz val="11"/>
      <name val="Arial"/>
      <family val="2"/>
    </font>
    <font>
      <b/>
      <sz val="18"/>
      <color rgb="FF000000"/>
      <name val="Arial"/>
      <family val="2"/>
    </font>
    <font>
      <b/>
      <sz val="2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</font>
    <font>
      <sz val="11"/>
      <color rgb="FFFFFFFF"/>
      <name val="Arial"/>
      <family val="2"/>
    </font>
    <font>
      <sz val="8"/>
      <color rgb="FF202124"/>
      <name val="Roboto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54FF"/>
      <name val="Arial"/>
      <family val="2"/>
    </font>
    <font>
      <sz val="11"/>
      <color rgb="FFFF0000"/>
      <name val="Arial"/>
      <family val="2"/>
    </font>
    <font>
      <b/>
      <sz val="11"/>
      <color rgb="FF0054FF"/>
      <name val="Arial"/>
      <family val="2"/>
    </font>
    <font>
      <sz val="11"/>
      <color rgb="FF0054FF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20"/>
      <color rgb="FFFFFFFF"/>
      <name val="Arial"/>
      <family val="2"/>
    </font>
    <font>
      <b/>
      <u/>
      <sz val="15"/>
      <color rgb="FFFFFFFF"/>
      <name val="Arial"/>
      <family val="2"/>
    </font>
    <font>
      <sz val="12"/>
      <color rgb="FFFFFFFF"/>
      <name val="Arial"/>
      <family val="2"/>
    </font>
    <font>
      <b/>
      <u/>
      <sz val="15"/>
      <color rgb="FFFFFFFF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rgb="FFFFFFFF"/>
      <name val="Arial"/>
      <family val="2"/>
    </font>
    <font>
      <b/>
      <sz val="12"/>
      <color rgb="FF355999"/>
      <name val="Arial"/>
      <family val="2"/>
    </font>
    <font>
      <b/>
      <sz val="16"/>
      <color rgb="FFFFFFFF"/>
      <name val="Arial"/>
      <family val="2"/>
    </font>
    <font>
      <b/>
      <sz val="15"/>
      <color rgb="FFFFFFFF"/>
      <name val="Arial"/>
      <family val="2"/>
    </font>
    <font>
      <sz val="14"/>
      <color rgb="FFFFFFFF"/>
      <name val="Arial"/>
      <family val="2"/>
    </font>
    <font>
      <b/>
      <sz val="9"/>
      <color rgb="FF0054FF"/>
      <name val="Arial"/>
      <family val="2"/>
    </font>
    <font>
      <b/>
      <sz val="10"/>
      <color rgb="FF000000"/>
      <name val="Arial"/>
      <family val="2"/>
    </font>
    <font>
      <b/>
      <sz val="18"/>
      <color rgb="FFFFFFFF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Arial"/>
      <family val="2"/>
    </font>
    <font>
      <b/>
      <sz val="12"/>
      <color rgb="FFFFFF00"/>
      <name val="Arial"/>
      <family val="2"/>
    </font>
    <font>
      <sz val="12"/>
      <color rgb="FFFFFF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rgb="FFFF0000"/>
      <name val="Arial"/>
      <family val="2"/>
    </font>
    <font>
      <u/>
      <sz val="11"/>
      <color rgb="FF0563C1"/>
      <name val="Arial"/>
      <family val="2"/>
    </font>
    <font>
      <u/>
      <sz val="11"/>
      <color rgb="FF0563C1"/>
      <name val="Arial"/>
      <family val="2"/>
    </font>
    <font>
      <sz val="10"/>
      <color rgb="FFFFFFFF"/>
      <name val="Arial"/>
      <family val="2"/>
    </font>
    <font>
      <b/>
      <strike/>
      <sz val="11"/>
      <color rgb="FFFFFFFF"/>
      <name val="Arial"/>
      <family val="2"/>
    </font>
    <font>
      <sz val="20"/>
      <color rgb="FF000000"/>
      <name val="Arial"/>
      <family val="2"/>
    </font>
    <font>
      <b/>
      <u/>
      <sz val="15"/>
      <color rgb="FFFFFFFF"/>
      <name val="Arial"/>
      <family val="2"/>
    </font>
    <font>
      <b/>
      <u/>
      <sz val="15"/>
      <color rgb="FFFFFFFF"/>
      <name val="Arial"/>
      <family val="2"/>
    </font>
    <font>
      <sz val="14"/>
      <color rgb="FF000000"/>
      <name val="Arial"/>
      <family val="2"/>
    </font>
    <font>
      <b/>
      <sz val="20"/>
      <color rgb="FF1CE878"/>
      <name val="Arial"/>
      <family val="2"/>
    </font>
    <font>
      <b/>
      <u/>
      <sz val="15"/>
      <color rgb="FFFFFFFF"/>
      <name val="Arial"/>
      <family val="2"/>
    </font>
    <font>
      <b/>
      <u/>
      <sz val="15"/>
      <color rgb="FFFFFFFF"/>
      <name val="Arial"/>
      <family val="2"/>
    </font>
    <font>
      <b/>
      <u/>
      <sz val="15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Arial"/>
      <family val="2"/>
    </font>
    <font>
      <u/>
      <sz val="11"/>
      <color rgb="FF0563C1"/>
      <name val="Arial"/>
      <family val="2"/>
    </font>
    <font>
      <b/>
      <sz val="14"/>
      <color rgb="FF1CE878"/>
      <name val="Arial"/>
      <family val="2"/>
    </font>
    <font>
      <b/>
      <sz val="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5F9E45"/>
        <bgColor rgb="FF5F9E45"/>
      </patternFill>
    </fill>
    <fill>
      <patternFill patternType="solid">
        <fgColor rgb="FFFFFFFF"/>
        <bgColor rgb="FFFFFFFF"/>
      </patternFill>
    </fill>
    <fill>
      <patternFill patternType="solid">
        <fgColor rgb="FFF99D1C"/>
        <bgColor rgb="FFF99D1C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rgb="FF355999"/>
        <bgColor rgb="FF355999"/>
      </patternFill>
    </fill>
    <fill>
      <patternFill patternType="solid">
        <fgColor theme="9"/>
        <bgColor theme="9"/>
      </patternFill>
    </fill>
    <fill>
      <patternFill patternType="solid">
        <fgColor rgb="FF2F5496"/>
        <bgColor rgb="FF2F5496"/>
      </patternFill>
    </fill>
    <fill>
      <patternFill patternType="solid">
        <fgColor rgb="FFFFD966"/>
        <bgColor rgb="FFFFD966"/>
      </patternFill>
    </fill>
    <fill>
      <patternFill patternType="solid">
        <fgColor rgb="FFF7CAAC"/>
        <bgColor rgb="FFF7CAAC"/>
      </patternFill>
    </fill>
    <fill>
      <patternFill patternType="solid">
        <fgColor rgb="FF92D050"/>
        <bgColor rgb="FF92D050"/>
      </patternFill>
    </fill>
    <fill>
      <patternFill patternType="solid">
        <fgColor rgb="FF0070C0"/>
        <bgColor rgb="FF0070C0"/>
      </patternFill>
    </fill>
    <fill>
      <patternFill patternType="solid">
        <fgColor rgb="FF5F9F45"/>
        <bgColor rgb="FF5F9F45"/>
      </patternFill>
    </fill>
    <fill>
      <patternFill patternType="solid">
        <fgColor rgb="FFFFFF00"/>
        <bgColor rgb="FFFFFF00"/>
      </patternFill>
    </fill>
    <fill>
      <patternFill patternType="solid">
        <fgColor rgb="FFF4B083"/>
        <bgColor rgb="FFF4B083"/>
      </patternFill>
    </fill>
    <fill>
      <patternFill patternType="solid">
        <fgColor rgb="FF0563C1"/>
        <bgColor rgb="FF0563C1"/>
      </patternFill>
    </fill>
    <fill>
      <patternFill patternType="solid">
        <fgColor rgb="FF1CE878"/>
        <bgColor rgb="FF1CE878"/>
      </patternFill>
    </fill>
    <fill>
      <patternFill patternType="solid">
        <fgColor rgb="FF0054FF"/>
        <bgColor rgb="FF0054FF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rgb="FFFEF2CB"/>
        <bgColor rgb="FFFEF2CB"/>
      </patternFill>
    </fill>
    <fill>
      <patternFill patternType="solid">
        <fgColor rgb="FF38761D"/>
        <bgColor rgb="FF38761D"/>
      </patternFill>
    </fill>
    <fill>
      <patternFill patternType="solid">
        <fgColor rgb="FFFFFF00"/>
        <bgColor rgb="FFFFFFFF"/>
      </patternFill>
    </fill>
  </fills>
  <borders count="16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5">
    <xf numFmtId="0" fontId="0" fillId="0" borderId="0" xfId="0"/>
    <xf numFmtId="0" fontId="0" fillId="3" borderId="4" xfId="0" applyFill="1" applyBorder="1"/>
    <xf numFmtId="0" fontId="3" fillId="3" borderId="4" xfId="0" applyFont="1" applyFill="1" applyBorder="1" applyAlignment="1">
      <alignment vertical="center" wrapText="1"/>
    </xf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6" fillId="4" borderId="19" xfId="0" applyFont="1" applyFill="1" applyBorder="1"/>
    <xf numFmtId="0" fontId="6" fillId="4" borderId="4" xfId="0" applyFont="1" applyFill="1" applyBorder="1"/>
    <xf numFmtId="0" fontId="6" fillId="4" borderId="20" xfId="0" applyFont="1" applyFill="1" applyBorder="1"/>
    <xf numFmtId="0" fontId="1" fillId="3" borderId="4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14" fontId="8" fillId="3" borderId="35" xfId="0" applyNumberFormat="1" applyFont="1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6" fillId="8" borderId="37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8" fillId="3" borderId="39" xfId="0" applyFont="1" applyFill="1" applyBorder="1" applyAlignment="1">
      <alignment horizontal="center"/>
    </xf>
    <xf numFmtId="14" fontId="8" fillId="3" borderId="39" xfId="0" applyNumberFormat="1" applyFont="1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6" fillId="8" borderId="41" xfId="0" applyFont="1" applyFill="1" applyBorder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8" fillId="3" borderId="43" xfId="0" applyFont="1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12" fillId="2" borderId="10" xfId="0" applyFont="1" applyFill="1" applyBorder="1"/>
    <xf numFmtId="0" fontId="6" fillId="2" borderId="49" xfId="0" applyFont="1" applyFill="1" applyBorder="1" applyAlignment="1">
      <alignment horizontal="center" wrapText="1"/>
    </xf>
    <xf numFmtId="0" fontId="6" fillId="2" borderId="53" xfId="0" applyFont="1" applyFill="1" applyBorder="1" applyAlignment="1">
      <alignment horizontal="center" wrapText="1"/>
    </xf>
    <xf numFmtId="0" fontId="6" fillId="2" borderId="58" xfId="0" applyFont="1" applyFill="1" applyBorder="1" applyAlignment="1">
      <alignment horizontal="center"/>
    </xf>
    <xf numFmtId="0" fontId="8" fillId="3" borderId="4" xfId="0" applyFont="1" applyFill="1" applyBorder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15" fillId="4" borderId="10" xfId="0" applyFont="1" applyFill="1" applyBorder="1"/>
    <xf numFmtId="0" fontId="15" fillId="4" borderId="11" xfId="0" applyFont="1" applyFill="1" applyBorder="1"/>
    <xf numFmtId="0" fontId="15" fillId="4" borderId="12" xfId="0" applyFont="1" applyFill="1" applyBorder="1"/>
    <xf numFmtId="0" fontId="9" fillId="3" borderId="4" xfId="0" applyFont="1" applyFill="1" applyBorder="1"/>
    <xf numFmtId="0" fontId="6" fillId="2" borderId="10" xfId="0" applyFont="1" applyFill="1" applyBorder="1" applyAlignment="1">
      <alignment horizontal="center" vertical="center"/>
    </xf>
    <xf numFmtId="9" fontId="8" fillId="3" borderId="4" xfId="0" applyNumberFormat="1" applyFont="1" applyFill="1" applyBorder="1"/>
    <xf numFmtId="10" fontId="8" fillId="3" borderId="4" xfId="0" applyNumberFormat="1" applyFont="1" applyFill="1" applyBorder="1"/>
    <xf numFmtId="9" fontId="9" fillId="3" borderId="4" xfId="0" applyNumberFormat="1" applyFont="1" applyFill="1" applyBorder="1"/>
    <xf numFmtId="0" fontId="12" fillId="3" borderId="4" xfId="0" applyFont="1" applyFill="1" applyBorder="1"/>
    <xf numFmtId="9" fontId="16" fillId="3" borderId="4" xfId="0" applyNumberFormat="1" applyFont="1" applyFill="1" applyBorder="1"/>
    <xf numFmtId="9" fontId="8" fillId="3" borderId="4" xfId="0" applyNumberFormat="1" applyFont="1" applyFill="1" applyBorder="1" applyAlignment="1">
      <alignment horizontal="center"/>
    </xf>
    <xf numFmtId="8" fontId="8" fillId="3" borderId="4" xfId="0" applyNumberFormat="1" applyFont="1" applyFill="1" applyBorder="1"/>
    <xf numFmtId="0" fontId="6" fillId="2" borderId="75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 wrapText="1"/>
    </xf>
    <xf numFmtId="0" fontId="17" fillId="3" borderId="4" xfId="0" applyFont="1" applyFill="1" applyBorder="1"/>
    <xf numFmtId="0" fontId="7" fillId="3" borderId="4" xfId="0" applyFont="1" applyFill="1" applyBorder="1"/>
    <xf numFmtId="9" fontId="7" fillId="3" borderId="4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7" fillId="3" borderId="32" xfId="0" applyFont="1" applyFill="1" applyBorder="1" applyAlignment="1">
      <alignment horizontal="center"/>
    </xf>
    <xf numFmtId="165" fontId="8" fillId="3" borderId="32" xfId="0" applyNumberFormat="1" applyFont="1" applyFill="1" applyBorder="1" applyAlignment="1">
      <alignment horizontal="center"/>
    </xf>
    <xf numFmtId="165" fontId="8" fillId="10" borderId="32" xfId="0" applyNumberFormat="1" applyFont="1" applyFill="1" applyBorder="1" applyAlignment="1">
      <alignment horizontal="center"/>
    </xf>
    <xf numFmtId="9" fontId="8" fillId="3" borderId="32" xfId="0" applyNumberFormat="1" applyFont="1" applyFill="1" applyBorder="1" applyAlignment="1">
      <alignment horizontal="center"/>
    </xf>
    <xf numFmtId="165" fontId="8" fillId="0" borderId="32" xfId="0" applyNumberFormat="1" applyFont="1" applyBorder="1" applyAlignment="1">
      <alignment horizontal="center"/>
    </xf>
    <xf numFmtId="1" fontId="8" fillId="10" borderId="32" xfId="0" applyNumberFormat="1" applyFont="1" applyFill="1" applyBorder="1" applyAlignment="1">
      <alignment horizontal="center"/>
    </xf>
    <xf numFmtId="0" fontId="8" fillId="3" borderId="76" xfId="0" applyFont="1" applyFill="1" applyBorder="1"/>
    <xf numFmtId="0" fontId="8" fillId="3" borderId="77" xfId="0" applyFont="1" applyFill="1" applyBorder="1"/>
    <xf numFmtId="0" fontId="17" fillId="3" borderId="4" xfId="0" applyFont="1" applyFill="1" applyBorder="1" applyAlignment="1">
      <alignment horizontal="center" vertical="center" wrapText="1"/>
    </xf>
    <xf numFmtId="0" fontId="8" fillId="0" borderId="0" xfId="0" applyFont="1"/>
    <xf numFmtId="0" fontId="18" fillId="3" borderId="4" xfId="0" applyFont="1" applyFill="1" applyBorder="1" applyAlignment="1">
      <alignment horizontal="center"/>
    </xf>
    <xf numFmtId="0" fontId="6" fillId="2" borderId="7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wrapText="1"/>
    </xf>
    <xf numFmtId="0" fontId="6" fillId="2" borderId="75" xfId="0" applyFont="1" applyFill="1" applyBorder="1" applyAlignment="1">
      <alignment horizontal="center" wrapText="1"/>
    </xf>
    <xf numFmtId="0" fontId="15" fillId="3" borderId="4" xfId="0" applyFont="1" applyFill="1" applyBorder="1"/>
    <xf numFmtId="0" fontId="8" fillId="3" borderId="67" xfId="0" applyFont="1" applyFill="1" applyBorder="1" applyAlignment="1">
      <alignment horizontal="center"/>
    </xf>
    <xf numFmtId="0" fontId="8" fillId="10" borderId="68" xfId="0" applyFont="1" applyFill="1" applyBorder="1" applyAlignment="1">
      <alignment horizontal="center"/>
    </xf>
    <xf numFmtId="165" fontId="8" fillId="3" borderId="39" xfId="0" applyNumberFormat="1" applyFont="1" applyFill="1" applyBorder="1" applyAlignment="1">
      <alignment horizontal="center"/>
    </xf>
    <xf numFmtId="165" fontId="8" fillId="3" borderId="68" xfId="0" applyNumberFormat="1" applyFont="1" applyFill="1" applyBorder="1" applyAlignment="1">
      <alignment horizontal="center"/>
    </xf>
    <xf numFmtId="0" fontId="8" fillId="3" borderId="68" xfId="0" applyFont="1" applyFill="1" applyBorder="1" applyAlignment="1">
      <alignment horizontal="center"/>
    </xf>
    <xf numFmtId="165" fontId="8" fillId="10" borderId="68" xfId="0" applyNumberFormat="1" applyFont="1" applyFill="1" applyBorder="1" applyAlignment="1">
      <alignment horizontal="center"/>
    </xf>
    <xf numFmtId="0" fontId="16" fillId="3" borderId="4" xfId="0" applyFont="1" applyFill="1" applyBorder="1"/>
    <xf numFmtId="0" fontId="8" fillId="10" borderId="39" xfId="0" applyFont="1" applyFill="1" applyBorder="1" applyAlignment="1">
      <alignment horizontal="center"/>
    </xf>
    <xf numFmtId="165" fontId="8" fillId="10" borderId="39" xfId="0" applyNumberFormat="1" applyFont="1" applyFill="1" applyBorder="1" applyAlignment="1">
      <alignment horizontal="center"/>
    </xf>
    <xf numFmtId="0" fontId="20" fillId="3" borderId="4" xfId="0" applyFont="1" applyFill="1" applyBorder="1"/>
    <xf numFmtId="0" fontId="19" fillId="3" borderId="4" xfId="0" applyFont="1" applyFill="1" applyBorder="1"/>
    <xf numFmtId="165" fontId="8" fillId="3" borderId="4" xfId="0" applyNumberFormat="1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right"/>
    </xf>
    <xf numFmtId="0" fontId="21" fillId="3" borderId="4" xfId="0" applyFont="1" applyFill="1" applyBorder="1"/>
    <xf numFmtId="0" fontId="8" fillId="3" borderId="4" xfId="0" applyFont="1" applyFill="1" applyBorder="1" applyAlignment="1">
      <alignment horizontal="center" vertical="center"/>
    </xf>
    <xf numFmtId="10" fontId="12" fillId="3" borderId="4" xfId="0" applyNumberFormat="1" applyFont="1" applyFill="1" applyBorder="1" applyAlignment="1">
      <alignment horizontal="center" vertical="center"/>
    </xf>
    <xf numFmtId="166" fontId="0" fillId="3" borderId="4" xfId="0" applyNumberFormat="1" applyFill="1" applyBorder="1" applyAlignment="1">
      <alignment horizontal="center"/>
    </xf>
    <xf numFmtId="0" fontId="8" fillId="10" borderId="43" xfId="0" applyFont="1" applyFill="1" applyBorder="1" applyAlignment="1">
      <alignment horizontal="center"/>
    </xf>
    <xf numFmtId="165" fontId="8" fillId="3" borderId="43" xfId="0" applyNumberFormat="1" applyFont="1" applyFill="1" applyBorder="1" applyAlignment="1">
      <alignment horizontal="center"/>
    </xf>
    <xf numFmtId="165" fontId="8" fillId="10" borderId="43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165" fontId="6" fillId="4" borderId="11" xfId="0" applyNumberFormat="1" applyFont="1" applyFill="1" applyBorder="1" applyAlignment="1">
      <alignment horizontal="center"/>
    </xf>
    <xf numFmtId="44" fontId="6" fillId="4" borderId="11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vertical="center"/>
    </xf>
    <xf numFmtId="1" fontId="8" fillId="3" borderId="68" xfId="0" applyNumberFormat="1" applyFont="1" applyFill="1" applyBorder="1" applyAlignment="1">
      <alignment horizontal="center"/>
    </xf>
    <xf numFmtId="0" fontId="22" fillId="3" borderId="4" xfId="0" applyFont="1" applyFill="1" applyBorder="1"/>
    <xf numFmtId="9" fontId="8" fillId="3" borderId="4" xfId="0" applyNumberFormat="1" applyFont="1" applyFill="1" applyBorder="1" applyAlignment="1">
      <alignment horizontal="center" vertical="center"/>
    </xf>
    <xf numFmtId="167" fontId="8" fillId="3" borderId="4" xfId="0" applyNumberFormat="1" applyFont="1" applyFill="1" applyBorder="1"/>
    <xf numFmtId="167" fontId="12" fillId="3" borderId="4" xfId="0" applyNumberFormat="1" applyFont="1" applyFill="1" applyBorder="1"/>
    <xf numFmtId="0" fontId="8" fillId="3" borderId="80" xfId="0" applyFont="1" applyFill="1" applyBorder="1" applyAlignment="1">
      <alignment horizontal="center"/>
    </xf>
    <xf numFmtId="165" fontId="8" fillId="3" borderId="81" xfId="0" applyNumberFormat="1" applyFont="1" applyFill="1" applyBorder="1" applyAlignment="1">
      <alignment horizontal="center"/>
    </xf>
    <xf numFmtId="0" fontId="8" fillId="3" borderId="81" xfId="0" applyFont="1" applyFill="1" applyBorder="1" applyAlignment="1">
      <alignment horizontal="center"/>
    </xf>
    <xf numFmtId="165" fontId="8" fillId="10" borderId="81" xfId="0" applyNumberFormat="1" applyFont="1" applyFill="1" applyBorder="1" applyAlignment="1">
      <alignment horizontal="center"/>
    </xf>
    <xf numFmtId="0" fontId="23" fillId="7" borderId="75" xfId="0" applyFont="1" applyFill="1" applyBorder="1"/>
    <xf numFmtId="0" fontId="14" fillId="7" borderId="11" xfId="0" applyFont="1" applyFill="1" applyBorder="1"/>
    <xf numFmtId="0" fontId="14" fillId="7" borderId="4" xfId="0" applyFont="1" applyFill="1" applyBorder="1"/>
    <xf numFmtId="0" fontId="14" fillId="7" borderId="20" xfId="0" applyFont="1" applyFill="1" applyBorder="1"/>
    <xf numFmtId="0" fontId="14" fillId="2" borderId="88" xfId="0" applyFont="1" applyFill="1" applyBorder="1" applyAlignment="1">
      <alignment horizontal="center" vertical="center" wrapText="1" readingOrder="1"/>
    </xf>
    <xf numFmtId="0" fontId="6" fillId="2" borderId="21" xfId="0" applyFont="1" applyFill="1" applyBorder="1" applyAlignment="1">
      <alignment horizontal="center" vertical="center" wrapText="1" readingOrder="1"/>
    </xf>
    <xf numFmtId="0" fontId="14" fillId="2" borderId="88" xfId="0" applyFont="1" applyFill="1" applyBorder="1" applyAlignment="1">
      <alignment horizontal="center" vertical="center" wrapText="1" readingOrder="2"/>
    </xf>
    <xf numFmtId="0" fontId="25" fillId="4" borderId="4" xfId="0" applyFont="1" applyFill="1" applyBorder="1"/>
    <xf numFmtId="0" fontId="26" fillId="2" borderId="10" xfId="0" applyFont="1" applyFill="1" applyBorder="1" applyAlignment="1">
      <alignment vertical="center" wrapText="1"/>
    </xf>
    <xf numFmtId="0" fontId="14" fillId="2" borderId="75" xfId="0" applyFont="1" applyFill="1" applyBorder="1" applyAlignment="1">
      <alignment horizontal="center" vertical="center" wrapText="1" readingOrder="1"/>
    </xf>
    <xf numFmtId="0" fontId="14" fillId="2" borderId="14" xfId="0" applyFont="1" applyFill="1" applyBorder="1" applyAlignment="1">
      <alignment horizontal="center" vertical="center" wrapText="1" readingOrder="1"/>
    </xf>
    <xf numFmtId="0" fontId="14" fillId="2" borderId="32" xfId="0" applyFont="1" applyFill="1" applyBorder="1" applyAlignment="1">
      <alignment horizontal="center" vertical="center" wrapText="1" readingOrder="1"/>
    </xf>
    <xf numFmtId="0" fontId="28" fillId="3" borderId="90" xfId="0" applyFont="1" applyFill="1" applyBorder="1" applyAlignment="1">
      <alignment horizontal="center" wrapText="1" readingOrder="2"/>
    </xf>
    <xf numFmtId="164" fontId="28" fillId="3" borderId="32" xfId="0" applyNumberFormat="1" applyFont="1" applyFill="1" applyBorder="1" applyAlignment="1">
      <alignment horizontal="center" wrapText="1" readingOrder="1"/>
    </xf>
    <xf numFmtId="1" fontId="28" fillId="3" borderId="32" xfId="0" applyNumberFormat="1" applyFont="1" applyFill="1" applyBorder="1" applyAlignment="1">
      <alignment horizontal="center" wrapText="1" readingOrder="1"/>
    </xf>
    <xf numFmtId="168" fontId="28" fillId="11" borderId="77" xfId="0" applyNumberFormat="1" applyFont="1" applyFill="1" applyBorder="1" applyAlignment="1">
      <alignment horizontal="center" wrapText="1" readingOrder="1"/>
    </xf>
    <xf numFmtId="0" fontId="28" fillId="0" borderId="69" xfId="0" applyFont="1" applyBorder="1" applyAlignment="1">
      <alignment horizontal="center" wrapText="1" readingOrder="1"/>
    </xf>
    <xf numFmtId="0" fontId="25" fillId="4" borderId="19" xfId="0" applyFont="1" applyFill="1" applyBorder="1"/>
    <xf numFmtId="164" fontId="28" fillId="3" borderId="32" xfId="0" applyNumberFormat="1" applyFont="1" applyFill="1" applyBorder="1" applyAlignment="1">
      <alignment horizontal="center" wrapText="1"/>
    </xf>
    <xf numFmtId="164" fontId="28" fillId="11" borderId="32" xfId="0" applyNumberFormat="1" applyFont="1" applyFill="1" applyBorder="1" applyAlignment="1">
      <alignment horizontal="center" wrapText="1" readingOrder="1"/>
    </xf>
    <xf numFmtId="0" fontId="28" fillId="11" borderId="37" xfId="0" applyFont="1" applyFill="1" applyBorder="1" applyAlignment="1">
      <alignment horizontal="center" wrapText="1" readingOrder="2"/>
    </xf>
    <xf numFmtId="0" fontId="28" fillId="3" borderId="37" xfId="0" applyFont="1" applyFill="1" applyBorder="1" applyAlignment="1">
      <alignment horizontal="center" wrapText="1" readingOrder="2"/>
    </xf>
    <xf numFmtId="49" fontId="28" fillId="3" borderId="37" xfId="0" applyNumberFormat="1" applyFont="1" applyFill="1" applyBorder="1" applyAlignment="1">
      <alignment horizontal="center" wrapText="1" readingOrder="2"/>
    </xf>
    <xf numFmtId="164" fontId="29" fillId="7" borderId="32" xfId="0" applyNumberFormat="1" applyFont="1" applyFill="1" applyBorder="1" applyAlignment="1">
      <alignment horizontal="center" vertical="center" wrapText="1"/>
    </xf>
    <xf numFmtId="164" fontId="8" fillId="3" borderId="93" xfId="0" applyNumberFormat="1" applyFont="1" applyFill="1" applyBorder="1" applyAlignment="1">
      <alignment horizontal="center" wrapText="1"/>
    </xf>
    <xf numFmtId="0" fontId="12" fillId="4" borderId="11" xfId="0" applyFont="1" applyFill="1" applyBorder="1" applyAlignment="1">
      <alignment horizontal="right" readingOrder="2"/>
    </xf>
    <xf numFmtId="0" fontId="12" fillId="4" borderId="11" xfId="0" applyFont="1" applyFill="1" applyBorder="1" applyAlignment="1">
      <alignment horizontal="right" wrapText="1" readingOrder="2"/>
    </xf>
    <xf numFmtId="0" fontId="25" fillId="4" borderId="11" xfId="0" applyFont="1" applyFill="1" applyBorder="1" applyAlignment="1">
      <alignment horizontal="center" wrapText="1" readingOrder="2"/>
    </xf>
    <xf numFmtId="164" fontId="25" fillId="4" borderId="11" xfId="0" applyNumberFormat="1" applyFont="1" applyFill="1" applyBorder="1" applyAlignment="1">
      <alignment horizontal="center" wrapText="1" readingOrder="1"/>
    </xf>
    <xf numFmtId="0" fontId="25" fillId="4" borderId="11" xfId="0" applyFont="1" applyFill="1" applyBorder="1" applyAlignment="1">
      <alignment horizontal="center" wrapText="1" readingOrder="1"/>
    </xf>
    <xf numFmtId="164" fontId="28" fillId="3" borderId="53" xfId="0" applyNumberFormat="1" applyFont="1" applyFill="1" applyBorder="1" applyAlignment="1">
      <alignment horizontal="center" wrapText="1"/>
    </xf>
    <xf numFmtId="0" fontId="28" fillId="3" borderId="32" xfId="0" applyFont="1" applyFill="1" applyBorder="1" applyAlignment="1">
      <alignment horizontal="center" wrapText="1" readingOrder="2"/>
    </xf>
    <xf numFmtId="0" fontId="25" fillId="4" borderId="94" xfId="0" applyFont="1" applyFill="1" applyBorder="1"/>
    <xf numFmtId="0" fontId="6" fillId="2" borderId="75" xfId="0" applyFont="1" applyFill="1" applyBorder="1" applyAlignment="1">
      <alignment horizontal="center" vertical="center" wrapText="1" readingOrder="1"/>
    </xf>
    <xf numFmtId="0" fontId="14" fillId="2" borderId="14" xfId="0" applyFont="1" applyFill="1" applyBorder="1" applyAlignment="1">
      <alignment horizontal="center" vertical="center" wrapText="1" readingOrder="2"/>
    </xf>
    <xf numFmtId="0" fontId="8" fillId="3" borderId="32" xfId="0" applyFont="1" applyFill="1" applyBorder="1" applyAlignment="1">
      <alignment horizontal="center" wrapText="1" readingOrder="2"/>
    </xf>
    <xf numFmtId="164" fontId="28" fillId="3" borderId="32" xfId="0" applyNumberFormat="1" applyFont="1" applyFill="1" applyBorder="1" applyAlignment="1">
      <alignment horizontal="center" wrapText="1" readingOrder="2"/>
    </xf>
    <xf numFmtId="0" fontId="28" fillId="3" borderId="32" xfId="0" applyFont="1" applyFill="1" applyBorder="1" applyAlignment="1">
      <alignment horizontal="center" wrapText="1" readingOrder="1"/>
    </xf>
    <xf numFmtId="0" fontId="15" fillId="3" borderId="32" xfId="0" applyFont="1" applyFill="1" applyBorder="1" applyAlignment="1">
      <alignment horizontal="center" wrapText="1"/>
    </xf>
    <xf numFmtId="0" fontId="17" fillId="3" borderId="4" xfId="0" applyFont="1" applyFill="1" applyBorder="1" applyAlignment="1">
      <alignment horizontal="center"/>
    </xf>
    <xf numFmtId="49" fontId="28" fillId="3" borderId="32" xfId="0" applyNumberFormat="1" applyFont="1" applyFill="1" applyBorder="1" applyAlignment="1">
      <alignment horizontal="center" wrapText="1" readingOrder="2"/>
    </xf>
    <xf numFmtId="164" fontId="14" fillId="7" borderId="32" xfId="0" applyNumberFormat="1" applyFont="1" applyFill="1" applyBorder="1" applyAlignment="1">
      <alignment horizontal="center" wrapText="1"/>
    </xf>
    <xf numFmtId="164" fontId="29" fillId="4" borderId="32" xfId="0" applyNumberFormat="1" applyFont="1" applyFill="1" applyBorder="1" applyAlignment="1">
      <alignment horizontal="center" wrapText="1" readingOrder="1"/>
    </xf>
    <xf numFmtId="0" fontId="25" fillId="4" borderId="22" xfId="0" applyFont="1" applyFill="1" applyBorder="1" applyAlignment="1">
      <alignment horizontal="right" wrapText="1" readingOrder="2"/>
    </xf>
    <xf numFmtId="0" fontId="25" fillId="4" borderId="22" xfId="0" applyFont="1" applyFill="1" applyBorder="1" applyAlignment="1">
      <alignment wrapText="1"/>
    </xf>
    <xf numFmtId="0" fontId="25" fillId="4" borderId="22" xfId="0" applyFont="1" applyFill="1" applyBorder="1"/>
    <xf numFmtId="0" fontId="25" fillId="4" borderId="23" xfId="0" applyFont="1" applyFill="1" applyBorder="1"/>
    <xf numFmtId="0" fontId="25" fillId="4" borderId="11" xfId="0" applyFont="1" applyFill="1" applyBorder="1" applyAlignment="1">
      <alignment horizontal="center" wrapText="1"/>
    </xf>
    <xf numFmtId="164" fontId="25" fillId="4" borderId="14" xfId="0" applyNumberFormat="1" applyFont="1" applyFill="1" applyBorder="1" applyAlignment="1">
      <alignment horizontal="center" wrapText="1" readingOrder="1"/>
    </xf>
    <xf numFmtId="0" fontId="25" fillId="4" borderId="14" xfId="0" applyFont="1" applyFill="1" applyBorder="1" applyAlignment="1">
      <alignment horizontal="center" wrapText="1" readingOrder="1"/>
    </xf>
    <xf numFmtId="0" fontId="25" fillId="4" borderId="4" xfId="0" applyFont="1" applyFill="1" applyBorder="1" applyAlignment="1">
      <alignment horizontal="center" wrapText="1" readingOrder="1"/>
    </xf>
    <xf numFmtId="49" fontId="28" fillId="3" borderId="94" xfId="0" applyNumberFormat="1" applyFont="1" applyFill="1" applyBorder="1" applyAlignment="1">
      <alignment horizontal="center" wrapText="1" readingOrder="2"/>
    </xf>
    <xf numFmtId="0" fontId="25" fillId="4" borderId="4" xfId="0" applyFont="1" applyFill="1" applyBorder="1" applyAlignment="1">
      <alignment horizontal="right" wrapText="1" readingOrder="2"/>
    </xf>
    <xf numFmtId="0" fontId="25" fillId="4" borderId="11" xfId="0" applyFont="1" applyFill="1" applyBorder="1" applyAlignment="1">
      <alignment wrapText="1"/>
    </xf>
    <xf numFmtId="0" fontId="25" fillId="4" borderId="11" xfId="0" applyFont="1" applyFill="1" applyBorder="1"/>
    <xf numFmtId="0" fontId="25" fillId="4" borderId="20" xfId="0" applyFont="1" applyFill="1" applyBorder="1"/>
    <xf numFmtId="164" fontId="0" fillId="3" borderId="4" xfId="0" applyNumberFormat="1" applyFill="1" applyBorder="1"/>
    <xf numFmtId="0" fontId="28" fillId="3" borderId="32" xfId="0" applyFont="1" applyFill="1" applyBorder="1" applyAlignment="1">
      <alignment horizontal="center" vertical="center" wrapText="1" readingOrder="2"/>
    </xf>
    <xf numFmtId="0" fontId="15" fillId="3" borderId="19" xfId="0" applyFont="1" applyFill="1" applyBorder="1"/>
    <xf numFmtId="164" fontId="0" fillId="3" borderId="4" xfId="0" applyNumberFormat="1" applyFill="1" applyBorder="1" applyAlignment="1">
      <alignment horizontal="center"/>
    </xf>
    <xf numFmtId="0" fontId="25" fillId="4" borderId="11" xfId="0" applyFont="1" applyFill="1" applyBorder="1" applyAlignment="1">
      <alignment horizontal="right" wrapText="1" readingOrder="2"/>
    </xf>
    <xf numFmtId="0" fontId="28" fillId="3" borderId="33" xfId="0" applyFont="1" applyFill="1" applyBorder="1" applyAlignment="1">
      <alignment horizontal="center" wrapText="1" readingOrder="2"/>
    </xf>
    <xf numFmtId="168" fontId="28" fillId="11" borderId="32" xfId="0" applyNumberFormat="1" applyFont="1" applyFill="1" applyBorder="1" applyAlignment="1">
      <alignment horizontal="center" wrapText="1" readingOrder="1"/>
    </xf>
    <xf numFmtId="164" fontId="28" fillId="0" borderId="69" xfId="0" applyNumberFormat="1" applyFont="1" applyBorder="1" applyAlignment="1">
      <alignment horizontal="center" wrapText="1" readingOrder="1"/>
    </xf>
    <xf numFmtId="0" fontId="15" fillId="3" borderId="37" xfId="0" applyFont="1" applyFill="1" applyBorder="1" applyAlignment="1">
      <alignment horizontal="center" wrapText="1"/>
    </xf>
    <xf numFmtId="0" fontId="8" fillId="3" borderId="37" xfId="0" applyFont="1" applyFill="1" applyBorder="1" applyAlignment="1">
      <alignment horizontal="center" wrapText="1" readingOrder="2"/>
    </xf>
    <xf numFmtId="49" fontId="28" fillId="3" borderId="102" xfId="0" applyNumberFormat="1" applyFont="1" applyFill="1" applyBorder="1" applyAlignment="1">
      <alignment horizontal="center" wrapText="1" readingOrder="2"/>
    </xf>
    <xf numFmtId="164" fontId="28" fillId="11" borderId="103" xfId="0" applyNumberFormat="1" applyFont="1" applyFill="1" applyBorder="1" applyAlignment="1">
      <alignment horizontal="center" wrapText="1" readingOrder="1"/>
    </xf>
    <xf numFmtId="0" fontId="28" fillId="11" borderId="103" xfId="0" applyFont="1" applyFill="1" applyBorder="1" applyAlignment="1">
      <alignment horizontal="center" wrapText="1" readingOrder="1"/>
    </xf>
    <xf numFmtId="0" fontId="9" fillId="3" borderId="4" xfId="0" applyFont="1" applyFill="1" applyBorder="1" applyAlignment="1">
      <alignment horizontal="center" wrapText="1"/>
    </xf>
    <xf numFmtId="0" fontId="15" fillId="3" borderId="4" xfId="0" applyFont="1" applyFill="1" applyBorder="1" applyAlignment="1">
      <alignment horizontal="center"/>
    </xf>
    <xf numFmtId="0" fontId="31" fillId="12" borderId="12" xfId="0" applyFont="1" applyFill="1" applyBorder="1" applyAlignment="1">
      <alignment vertical="center"/>
    </xf>
    <xf numFmtId="164" fontId="28" fillId="11" borderId="105" xfId="0" applyNumberFormat="1" applyFont="1" applyFill="1" applyBorder="1" applyAlignment="1">
      <alignment horizontal="center" wrapText="1" readingOrder="1"/>
    </xf>
    <xf numFmtId="164" fontId="28" fillId="11" borderId="12" xfId="0" applyNumberFormat="1" applyFont="1" applyFill="1" applyBorder="1" applyAlignment="1">
      <alignment horizontal="center" wrapText="1" readingOrder="1"/>
    </xf>
    <xf numFmtId="168" fontId="28" fillId="0" borderId="32" xfId="0" applyNumberFormat="1" applyFont="1" applyBorder="1" applyAlignment="1">
      <alignment horizontal="center" wrapText="1" readingOrder="1"/>
    </xf>
    <xf numFmtId="164" fontId="28" fillId="11" borderId="12" xfId="0" applyNumberFormat="1" applyFont="1" applyFill="1" applyBorder="1" applyAlignment="1">
      <alignment horizontal="center" wrapText="1" readingOrder="2"/>
    </xf>
    <xf numFmtId="0" fontId="15" fillId="4" borderId="20" xfId="0" applyFont="1" applyFill="1" applyBorder="1"/>
    <xf numFmtId="0" fontId="8" fillId="4" borderId="11" xfId="0" applyFont="1" applyFill="1" applyBorder="1" applyAlignment="1">
      <alignment horizontal="right" readingOrder="2"/>
    </xf>
    <xf numFmtId="0" fontId="28" fillId="4" borderId="11" xfId="0" applyFont="1" applyFill="1" applyBorder="1" applyAlignment="1">
      <alignment wrapText="1"/>
    </xf>
    <xf numFmtId="0" fontId="28" fillId="4" borderId="11" xfId="0" applyFont="1" applyFill="1" applyBorder="1"/>
    <xf numFmtId="0" fontId="28" fillId="4" borderId="14" xfId="0" applyFont="1" applyFill="1" applyBorder="1"/>
    <xf numFmtId="0" fontId="28" fillId="4" borderId="4" xfId="0" applyFont="1" applyFill="1" applyBorder="1"/>
    <xf numFmtId="0" fontId="0" fillId="4" borderId="11" xfId="0" applyFill="1" applyBorder="1" applyAlignment="1">
      <alignment horizontal="right" readingOrder="2"/>
    </xf>
    <xf numFmtId="0" fontId="8" fillId="4" borderId="11" xfId="0" applyFont="1" applyFill="1" applyBorder="1" applyAlignment="1">
      <alignment horizontal="right" wrapText="1" readingOrder="2"/>
    </xf>
    <xf numFmtId="0" fontId="28" fillId="4" borderId="11" xfId="0" applyFont="1" applyFill="1" applyBorder="1" applyAlignment="1">
      <alignment horizontal="center" wrapText="1" readingOrder="2"/>
    </xf>
    <xf numFmtId="164" fontId="28" fillId="4" borderId="11" xfId="0" applyNumberFormat="1" applyFont="1" applyFill="1" applyBorder="1" applyAlignment="1">
      <alignment horizontal="center" wrapText="1" readingOrder="1"/>
    </xf>
    <xf numFmtId="164" fontId="28" fillId="4" borderId="22" xfId="0" applyNumberFormat="1" applyFont="1" applyFill="1" applyBorder="1" applyAlignment="1">
      <alignment horizontal="center" wrapText="1" readingOrder="1"/>
    </xf>
    <xf numFmtId="164" fontId="28" fillId="4" borderId="4" xfId="0" applyNumberFormat="1" applyFont="1" applyFill="1" applyBorder="1" applyAlignment="1">
      <alignment horizontal="center" wrapText="1" readingOrder="1"/>
    </xf>
    <xf numFmtId="0" fontId="1" fillId="7" borderId="13" xfId="0" applyFont="1" applyFill="1" applyBorder="1" applyAlignment="1">
      <alignment horizontal="right" vertical="center" wrapText="1" readingOrder="2"/>
    </xf>
    <xf numFmtId="0" fontId="14" fillId="2" borderId="32" xfId="0" applyFont="1" applyFill="1" applyBorder="1" applyAlignment="1">
      <alignment horizontal="center" vertical="center" wrapText="1" readingOrder="2"/>
    </xf>
    <xf numFmtId="0" fontId="14" fillId="2" borderId="32" xfId="0" applyFont="1" applyFill="1" applyBorder="1" applyAlignment="1">
      <alignment horizontal="center" vertical="center" readingOrder="1"/>
    </xf>
    <xf numFmtId="164" fontId="28" fillId="3" borderId="106" xfId="0" applyNumberFormat="1" applyFont="1" applyFill="1" applyBorder="1" applyAlignment="1">
      <alignment horizontal="center" wrapText="1" readingOrder="1"/>
    </xf>
    <xf numFmtId="164" fontId="28" fillId="3" borderId="68" xfId="0" applyNumberFormat="1" applyFont="1" applyFill="1" applyBorder="1" applyAlignment="1">
      <alignment horizontal="center" wrapText="1" readingOrder="1"/>
    </xf>
    <xf numFmtId="0" fontId="28" fillId="4" borderId="20" xfId="0" applyFont="1" applyFill="1" applyBorder="1"/>
    <xf numFmtId="164" fontId="28" fillId="3" borderId="107" xfId="0" applyNumberFormat="1" applyFont="1" applyFill="1" applyBorder="1" applyAlignment="1">
      <alignment horizontal="center" wrapText="1" readingOrder="1"/>
    </xf>
    <xf numFmtId="164" fontId="28" fillId="3" borderId="108" xfId="0" applyNumberFormat="1" applyFont="1" applyFill="1" applyBorder="1" applyAlignment="1">
      <alignment horizontal="center" wrapText="1" readingOrder="1"/>
    </xf>
    <xf numFmtId="0" fontId="28" fillId="4" borderId="11" xfId="0" applyFont="1" applyFill="1" applyBorder="1" applyAlignment="1">
      <alignment horizontal="right" readingOrder="2"/>
    </xf>
    <xf numFmtId="0" fontId="28" fillId="4" borderId="11" xfId="0" applyFont="1" applyFill="1" applyBorder="1" applyAlignment="1">
      <alignment horizontal="right" wrapText="1" readingOrder="2"/>
    </xf>
    <xf numFmtId="164" fontId="15" fillId="3" borderId="32" xfId="0" applyNumberFormat="1" applyFont="1" applyFill="1" applyBorder="1" applyAlignment="1">
      <alignment horizontal="center" wrapText="1"/>
    </xf>
    <xf numFmtId="0" fontId="15" fillId="3" borderId="19" xfId="0" applyFont="1" applyFill="1" applyBorder="1" applyAlignment="1">
      <alignment horizontal="right" vertical="center"/>
    </xf>
    <xf numFmtId="0" fontId="15" fillId="3" borderId="4" xfId="0" applyFont="1" applyFill="1" applyBorder="1" applyAlignment="1">
      <alignment horizontal="right" vertical="center"/>
    </xf>
    <xf numFmtId="0" fontId="28" fillId="4" borderId="4" xfId="0" applyFont="1" applyFill="1" applyBorder="1" applyAlignment="1">
      <alignment horizontal="right" wrapText="1" readingOrder="2"/>
    </xf>
    <xf numFmtId="0" fontId="28" fillId="4" borderId="4" xfId="0" applyFont="1" applyFill="1" applyBorder="1" applyAlignment="1">
      <alignment wrapText="1"/>
    </xf>
    <xf numFmtId="0" fontId="27" fillId="4" borderId="11" xfId="0" applyFont="1" applyFill="1" applyBorder="1" applyAlignment="1">
      <alignment horizontal="right" wrapText="1" readingOrder="2"/>
    </xf>
    <xf numFmtId="0" fontId="28" fillId="4" borderId="22" xfId="0" applyFont="1" applyFill="1" applyBorder="1" applyAlignment="1">
      <alignment wrapText="1"/>
    </xf>
    <xf numFmtId="0" fontId="28" fillId="4" borderId="22" xfId="0" applyFont="1" applyFill="1" applyBorder="1"/>
    <xf numFmtId="0" fontId="15" fillId="4" borderId="94" xfId="0" applyFont="1" applyFill="1" applyBorder="1"/>
    <xf numFmtId="0" fontId="28" fillId="4" borderId="10" xfId="0" applyFont="1" applyFill="1" applyBorder="1" applyAlignment="1">
      <alignment horizontal="right" wrapText="1" readingOrder="2"/>
    </xf>
    <xf numFmtId="0" fontId="28" fillId="4" borderId="111" xfId="0" applyFont="1" applyFill="1" applyBorder="1"/>
    <xf numFmtId="0" fontId="28" fillId="3" borderId="90" xfId="0" applyFont="1" applyFill="1" applyBorder="1" applyAlignment="1">
      <alignment horizontal="center" wrapText="1" readingOrder="1"/>
    </xf>
    <xf numFmtId="164" fontId="28" fillId="3" borderId="67" xfId="0" applyNumberFormat="1" applyFont="1" applyFill="1" applyBorder="1" applyAlignment="1">
      <alignment horizontal="center" wrapText="1" readingOrder="1"/>
    </xf>
    <xf numFmtId="0" fontId="28" fillId="3" borderId="37" xfId="0" applyFont="1" applyFill="1" applyBorder="1" applyAlignment="1">
      <alignment horizontal="center" readingOrder="1"/>
    </xf>
    <xf numFmtId="0" fontId="28" fillId="3" borderId="37" xfId="0" applyFont="1" applyFill="1" applyBorder="1" applyAlignment="1">
      <alignment horizontal="center" wrapText="1" readingOrder="1"/>
    </xf>
    <xf numFmtId="164" fontId="28" fillId="3" borderId="113" xfId="0" applyNumberFormat="1" applyFont="1" applyFill="1" applyBorder="1" applyAlignment="1">
      <alignment horizontal="center" wrapText="1" readingOrder="1"/>
    </xf>
    <xf numFmtId="0" fontId="28" fillId="4" borderId="12" xfId="0" applyFont="1" applyFill="1" applyBorder="1"/>
    <xf numFmtId="0" fontId="28" fillId="4" borderId="32" xfId="0" applyFont="1" applyFill="1" applyBorder="1"/>
    <xf numFmtId="0" fontId="28" fillId="3" borderId="33" xfId="0" applyFont="1" applyFill="1" applyBorder="1" applyAlignment="1">
      <alignment horizontal="center" readingOrder="1"/>
    </xf>
    <xf numFmtId="164" fontId="28" fillId="3" borderId="34" xfId="0" applyNumberFormat="1" applyFont="1" applyFill="1" applyBorder="1" applyAlignment="1">
      <alignment horizontal="center" wrapText="1" readingOrder="1"/>
    </xf>
    <xf numFmtId="164" fontId="28" fillId="3" borderId="35" xfId="0" applyNumberFormat="1" applyFont="1" applyFill="1" applyBorder="1" applyAlignment="1">
      <alignment horizontal="center" wrapText="1" readingOrder="1"/>
    </xf>
    <xf numFmtId="164" fontId="28" fillId="3" borderId="38" xfId="0" applyNumberFormat="1" applyFont="1" applyFill="1" applyBorder="1" applyAlignment="1">
      <alignment horizontal="center" wrapText="1" readingOrder="1"/>
    </xf>
    <xf numFmtId="164" fontId="28" fillId="3" borderId="39" xfId="0" applyNumberFormat="1" applyFont="1" applyFill="1" applyBorder="1" applyAlignment="1">
      <alignment horizontal="center" wrapText="1" readingOrder="1"/>
    </xf>
    <xf numFmtId="164" fontId="28" fillId="3" borderId="114" xfId="0" applyNumberFormat="1" applyFont="1" applyFill="1" applyBorder="1" applyAlignment="1">
      <alignment horizontal="center" wrapText="1" readingOrder="1"/>
    </xf>
    <xf numFmtId="164" fontId="28" fillId="3" borderId="42" xfId="0" applyNumberFormat="1" applyFont="1" applyFill="1" applyBorder="1" applyAlignment="1">
      <alignment horizontal="center" wrapText="1" readingOrder="1"/>
    </xf>
    <xf numFmtId="164" fontId="28" fillId="3" borderId="43" xfId="0" applyNumberFormat="1" applyFont="1" applyFill="1" applyBorder="1" applyAlignment="1">
      <alignment horizontal="center" wrapText="1" readingOrder="1"/>
    </xf>
    <xf numFmtId="164" fontId="14" fillId="7" borderId="32" xfId="0" applyNumberFormat="1" applyFont="1" applyFill="1" applyBorder="1" applyAlignment="1">
      <alignment horizontal="center" wrapText="1" readingOrder="1"/>
    </xf>
    <xf numFmtId="0" fontId="28" fillId="4" borderId="19" xfId="0" applyFont="1" applyFill="1" applyBorder="1" applyAlignment="1">
      <alignment horizontal="center" wrapText="1" readingOrder="2"/>
    </xf>
    <xf numFmtId="0" fontId="28" fillId="4" borderId="22" xfId="0" applyFont="1" applyFill="1" applyBorder="1" applyAlignment="1">
      <alignment horizontal="center" wrapText="1" readingOrder="2"/>
    </xf>
    <xf numFmtId="0" fontId="28" fillId="4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37" fillId="11" borderId="37" xfId="0" applyFont="1" applyFill="1" applyBorder="1" applyAlignment="1">
      <alignment horizontal="center" wrapText="1"/>
    </xf>
    <xf numFmtId="0" fontId="28" fillId="11" borderId="32" xfId="0" applyFont="1" applyFill="1" applyBorder="1" applyAlignment="1">
      <alignment horizontal="center" wrapText="1" readingOrder="1"/>
    </xf>
    <xf numFmtId="0" fontId="38" fillId="11" borderId="37" xfId="0" applyFont="1" applyFill="1" applyBorder="1" applyAlignment="1">
      <alignment horizontal="center" wrapText="1" readingOrder="2"/>
    </xf>
    <xf numFmtId="0" fontId="15" fillId="3" borderId="41" xfId="0" applyFont="1" applyFill="1" applyBorder="1" applyAlignment="1">
      <alignment horizontal="center" wrapText="1"/>
    </xf>
    <xf numFmtId="0" fontId="28" fillId="4" borderId="19" xfId="0" applyFont="1" applyFill="1" applyBorder="1" applyAlignment="1">
      <alignment horizontal="right" wrapText="1" readingOrder="2"/>
    </xf>
    <xf numFmtId="0" fontId="28" fillId="4" borderId="14" xfId="0" applyFont="1" applyFill="1" applyBorder="1" applyAlignment="1">
      <alignment horizontal="right" wrapText="1" readingOrder="2"/>
    </xf>
    <xf numFmtId="0" fontId="39" fillId="4" borderId="11" xfId="0" applyFont="1" applyFill="1" applyBorder="1" applyAlignment="1">
      <alignment horizontal="right" wrapText="1" readingOrder="2"/>
    </xf>
    <xf numFmtId="0" fontId="40" fillId="4" borderId="11" xfId="0" applyFont="1" applyFill="1" applyBorder="1" applyAlignment="1">
      <alignment horizontal="center" wrapText="1"/>
    </xf>
    <xf numFmtId="0" fontId="40" fillId="4" borderId="11" xfId="0" applyFont="1" applyFill="1" applyBorder="1" applyAlignment="1">
      <alignment wrapText="1"/>
    </xf>
    <xf numFmtId="0" fontId="40" fillId="4" borderId="11" xfId="0" applyFont="1" applyFill="1" applyBorder="1"/>
    <xf numFmtId="0" fontId="40" fillId="4" borderId="4" xfId="0" applyFont="1" applyFill="1" applyBorder="1"/>
    <xf numFmtId="0" fontId="29" fillId="7" borderId="11" xfId="0" applyFont="1" applyFill="1" applyBorder="1" applyAlignment="1">
      <alignment horizontal="right" vertical="center" readingOrder="2"/>
    </xf>
    <xf numFmtId="0" fontId="31" fillId="7" borderId="11" xfId="0" applyFont="1" applyFill="1" applyBorder="1" applyAlignment="1">
      <alignment horizontal="right" vertical="center" readingOrder="2"/>
    </xf>
    <xf numFmtId="0" fontId="29" fillId="7" borderId="32" xfId="0" applyFont="1" applyFill="1" applyBorder="1" applyAlignment="1">
      <alignment horizontal="right" vertical="center" readingOrder="2"/>
    </xf>
    <xf numFmtId="164" fontId="29" fillId="7" borderId="32" xfId="0" applyNumberFormat="1" applyFont="1" applyFill="1" applyBorder="1" applyAlignment="1">
      <alignment horizontal="right" vertical="center" readingOrder="2"/>
    </xf>
    <xf numFmtId="0" fontId="15" fillId="4" borderId="23" xfId="0" applyFont="1" applyFill="1" applyBorder="1"/>
    <xf numFmtId="0" fontId="5" fillId="3" borderId="4" xfId="0" applyFont="1" applyFill="1" applyBorder="1" applyAlignment="1">
      <alignment horizontal="right" wrapText="1" readingOrder="2"/>
    </xf>
    <xf numFmtId="0" fontId="15" fillId="3" borderId="4" xfId="0" applyFont="1" applyFill="1" applyBorder="1" applyAlignment="1">
      <alignment horizontal="center" wrapText="1"/>
    </xf>
    <xf numFmtId="0" fontId="15" fillId="3" borderId="4" xfId="0" applyFont="1" applyFill="1" applyBorder="1" applyAlignment="1">
      <alignment wrapText="1"/>
    </xf>
    <xf numFmtId="165" fontId="15" fillId="3" borderId="4" xfId="0" applyNumberFormat="1" applyFont="1" applyFill="1" applyBorder="1"/>
    <xf numFmtId="0" fontId="14" fillId="2" borderId="10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70" xfId="0" applyFont="1" applyFill="1" applyBorder="1" applyAlignment="1">
      <alignment horizontal="center" wrapText="1" readingOrder="2"/>
    </xf>
    <xf numFmtId="0" fontId="14" fillId="2" borderId="72" xfId="0" applyFont="1" applyFill="1" applyBorder="1" applyAlignment="1">
      <alignment horizontal="center" wrapText="1"/>
    </xf>
    <xf numFmtId="0" fontId="14" fillId="2" borderId="72" xfId="0" applyFont="1" applyFill="1" applyBorder="1" applyAlignment="1">
      <alignment horizontal="center"/>
    </xf>
    <xf numFmtId="0" fontId="5" fillId="3" borderId="90" xfId="0" applyFont="1" applyFill="1" applyBorder="1" applyAlignment="1">
      <alignment horizontal="center" wrapText="1" readingOrder="2"/>
    </xf>
    <xf numFmtId="5" fontId="15" fillId="3" borderId="116" xfId="0" applyNumberFormat="1" applyFont="1" applyFill="1" applyBorder="1"/>
    <xf numFmtId="0" fontId="9" fillId="3" borderId="90" xfId="0" applyFont="1" applyFill="1" applyBorder="1" applyAlignment="1">
      <alignment horizontal="center" wrapText="1" readingOrder="2"/>
    </xf>
    <xf numFmtId="0" fontId="5" fillId="3" borderId="37" xfId="0" applyFont="1" applyFill="1" applyBorder="1" applyAlignment="1">
      <alignment horizontal="center" wrapText="1" readingOrder="2"/>
    </xf>
    <xf numFmtId="166" fontId="5" fillId="3" borderId="37" xfId="0" applyNumberFormat="1" applyFont="1" applyFill="1" applyBorder="1" applyAlignment="1">
      <alignment horizontal="center" wrapText="1" readingOrder="2"/>
    </xf>
    <xf numFmtId="169" fontId="5" fillId="3" borderId="37" xfId="0" applyNumberFormat="1" applyFont="1" applyFill="1" applyBorder="1" applyAlignment="1">
      <alignment horizontal="center" wrapText="1" readingOrder="2"/>
    </xf>
    <xf numFmtId="0" fontId="14" fillId="13" borderId="88" xfId="0" applyFont="1" applyFill="1" applyBorder="1" applyAlignment="1">
      <alignment horizontal="right" wrapText="1" readingOrder="2"/>
    </xf>
    <xf numFmtId="165" fontId="14" fillId="13" borderId="12" xfId="0" applyNumberFormat="1" applyFont="1" applyFill="1" applyBorder="1" applyAlignment="1">
      <alignment wrapText="1"/>
    </xf>
    <xf numFmtId="165" fontId="14" fillId="0" borderId="0" xfId="0" applyNumberFormat="1" applyFont="1"/>
    <xf numFmtId="0" fontId="14" fillId="8" borderId="94" xfId="0" applyFont="1" applyFill="1" applyBorder="1" applyAlignment="1">
      <alignment horizontal="center" vertical="center" wrapText="1"/>
    </xf>
    <xf numFmtId="0" fontId="10" fillId="8" borderId="94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41" fillId="8" borderId="32" xfId="0" applyFont="1" applyFill="1" applyBorder="1" applyAlignment="1">
      <alignment horizontal="center" vertical="center" wrapText="1"/>
    </xf>
    <xf numFmtId="0" fontId="14" fillId="8" borderId="32" xfId="0" applyFont="1" applyFill="1" applyBorder="1" applyAlignment="1">
      <alignment horizontal="center" vertical="center" wrapText="1"/>
    </xf>
    <xf numFmtId="0" fontId="14" fillId="8" borderId="32" xfId="0" applyFont="1" applyFill="1" applyBorder="1" applyAlignment="1">
      <alignment horizontal="center" vertical="center" wrapText="1" readingOrder="2"/>
    </xf>
    <xf numFmtId="0" fontId="14" fillId="8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3" borderId="67" xfId="0" applyFont="1" applyFill="1" applyBorder="1"/>
    <xf numFmtId="0" fontId="8" fillId="3" borderId="106" xfId="0" applyFont="1" applyFill="1" applyBorder="1"/>
    <xf numFmtId="0" fontId="8" fillId="3" borderId="108" xfId="0" applyFont="1" applyFill="1" applyBorder="1"/>
    <xf numFmtId="0" fontId="8" fillId="3" borderId="68" xfId="0" applyFont="1" applyFill="1" applyBorder="1"/>
    <xf numFmtId="164" fontId="8" fillId="3" borderId="68" xfId="0" applyNumberFormat="1" applyFont="1" applyFill="1" applyBorder="1" applyAlignment="1">
      <alignment horizontal="center" vertical="center" wrapText="1"/>
    </xf>
    <xf numFmtId="14" fontId="8" fillId="3" borderId="68" xfId="0" applyNumberFormat="1" applyFont="1" applyFill="1" applyBorder="1" applyAlignment="1">
      <alignment horizontal="center" vertical="center" wrapText="1"/>
    </xf>
    <xf numFmtId="164" fontId="8" fillId="3" borderId="68" xfId="0" applyNumberFormat="1" applyFont="1" applyFill="1" applyBorder="1" applyAlignment="1">
      <alignment horizontal="center" vertical="center"/>
    </xf>
    <xf numFmtId="14" fontId="8" fillId="3" borderId="68" xfId="0" applyNumberFormat="1" applyFont="1" applyFill="1" applyBorder="1" applyAlignment="1">
      <alignment horizontal="center" wrapText="1"/>
    </xf>
    <xf numFmtId="14" fontId="8" fillId="3" borderId="68" xfId="0" applyNumberFormat="1" applyFont="1" applyFill="1" applyBorder="1"/>
    <xf numFmtId="170" fontId="8" fillId="3" borderId="68" xfId="0" applyNumberFormat="1" applyFont="1" applyFill="1" applyBorder="1"/>
    <xf numFmtId="10" fontId="8" fillId="3" borderId="68" xfId="0" applyNumberFormat="1" applyFont="1" applyFill="1" applyBorder="1"/>
    <xf numFmtId="0" fontId="15" fillId="3" borderId="69" xfId="0" applyFont="1" applyFill="1" applyBorder="1"/>
    <xf numFmtId="0" fontId="8" fillId="3" borderId="117" xfId="0" applyFont="1" applyFill="1" applyBorder="1"/>
    <xf numFmtId="0" fontId="8" fillId="3" borderId="39" xfId="0" applyFont="1" applyFill="1" applyBorder="1"/>
    <xf numFmtId="0" fontId="8" fillId="3" borderId="39" xfId="0" applyFont="1" applyFill="1" applyBorder="1" applyAlignment="1">
      <alignment horizontal="center" wrapText="1"/>
    </xf>
    <xf numFmtId="14" fontId="8" fillId="3" borderId="39" xfId="0" applyNumberFormat="1" applyFont="1" applyFill="1" applyBorder="1"/>
    <xf numFmtId="170" fontId="8" fillId="3" borderId="39" xfId="0" applyNumberFormat="1" applyFont="1" applyFill="1" applyBorder="1"/>
    <xf numFmtId="10" fontId="8" fillId="3" borderId="39" xfId="0" applyNumberFormat="1" applyFont="1" applyFill="1" applyBorder="1"/>
    <xf numFmtId="0" fontId="15" fillId="3" borderId="40" xfId="0" applyFont="1" applyFill="1" applyBorder="1"/>
    <xf numFmtId="0" fontId="33" fillId="0" borderId="0" xfId="0" applyFont="1"/>
    <xf numFmtId="10" fontId="15" fillId="3" borderId="40" xfId="0" applyNumberFormat="1" applyFont="1" applyFill="1" applyBorder="1"/>
    <xf numFmtId="0" fontId="7" fillId="3" borderId="118" xfId="0" applyFont="1" applyFill="1" applyBorder="1"/>
    <xf numFmtId="0" fontId="8" fillId="3" borderId="81" xfId="0" applyFont="1" applyFill="1" applyBorder="1"/>
    <xf numFmtId="0" fontId="8" fillId="3" borderId="81" xfId="0" applyFont="1" applyFill="1" applyBorder="1" applyAlignment="1">
      <alignment horizontal="center" wrapText="1"/>
    </xf>
    <xf numFmtId="14" fontId="8" fillId="3" borderId="81" xfId="0" applyNumberFormat="1" applyFont="1" applyFill="1" applyBorder="1"/>
    <xf numFmtId="170" fontId="8" fillId="3" borderId="81" xfId="0" applyNumberFormat="1" applyFont="1" applyFill="1" applyBorder="1"/>
    <xf numFmtId="10" fontId="8" fillId="3" borderId="81" xfId="0" applyNumberFormat="1" applyFont="1" applyFill="1" applyBorder="1"/>
    <xf numFmtId="0" fontId="15" fillId="3" borderId="119" xfId="0" applyFont="1" applyFill="1" applyBorder="1"/>
    <xf numFmtId="0" fontId="6" fillId="4" borderId="70" xfId="0" applyFont="1" applyFill="1" applyBorder="1" applyAlignment="1">
      <alignment horizontal="center"/>
    </xf>
    <xf numFmtId="0" fontId="6" fillId="4" borderId="12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164" fontId="6" fillId="4" borderId="71" xfId="0" applyNumberFormat="1" applyFont="1" applyFill="1" applyBorder="1"/>
    <xf numFmtId="0" fontId="6" fillId="4" borderId="72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2" xfId="0" applyNumberFormat="1" applyFont="1" applyBorder="1"/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21" xfId="0" applyFont="1" applyBorder="1" applyAlignment="1">
      <alignment horizontal="center"/>
    </xf>
    <xf numFmtId="164" fontId="6" fillId="0" borderId="0" xfId="0" applyNumberFormat="1" applyFont="1"/>
    <xf numFmtId="0" fontId="6" fillId="0" borderId="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164" fontId="6" fillId="0" borderId="25" xfId="0" applyNumberFormat="1" applyFont="1" applyBorder="1"/>
    <xf numFmtId="0" fontId="6" fillId="0" borderId="26" xfId="0" applyFont="1" applyBorder="1" applyAlignment="1">
      <alignment horizontal="center"/>
    </xf>
    <xf numFmtId="0" fontId="14" fillId="8" borderId="32" xfId="0" applyFont="1" applyFill="1" applyBorder="1" applyAlignment="1">
      <alignment horizontal="center" vertical="center"/>
    </xf>
    <xf numFmtId="0" fontId="6" fillId="8" borderId="32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28" fillId="3" borderId="34" xfId="0" applyFont="1" applyFill="1" applyBorder="1" applyAlignment="1">
      <alignment horizontal="center"/>
    </xf>
    <xf numFmtId="164" fontId="8" fillId="3" borderId="39" xfId="0" applyNumberFormat="1" applyFont="1" applyFill="1" applyBorder="1"/>
    <xf numFmtId="164" fontId="8" fillId="3" borderId="81" xfId="0" applyNumberFormat="1" applyFont="1" applyFill="1" applyBorder="1"/>
    <xf numFmtId="164" fontId="8" fillId="11" borderId="35" xfId="0" applyNumberFormat="1" applyFont="1" applyFill="1" applyBorder="1"/>
    <xf numFmtId="10" fontId="15" fillId="11" borderId="35" xfId="0" applyNumberFormat="1" applyFont="1" applyFill="1" applyBorder="1"/>
    <xf numFmtId="0" fontId="28" fillId="3" borderId="38" xfId="0" applyFont="1" applyFill="1" applyBorder="1" applyAlignment="1">
      <alignment horizontal="center"/>
    </xf>
    <xf numFmtId="0" fontId="28" fillId="3" borderId="80" xfId="0" applyFont="1" applyFill="1" applyBorder="1" applyAlignment="1">
      <alignment horizontal="center"/>
    </xf>
    <xf numFmtId="164" fontId="8" fillId="11" borderId="128" xfId="0" applyNumberFormat="1" applyFont="1" applyFill="1" applyBorder="1"/>
    <xf numFmtId="164" fontId="6" fillId="4" borderId="71" xfId="0" applyNumberFormat="1" applyFont="1" applyFill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8" fillId="0" borderId="48" xfId="0" applyFont="1" applyBorder="1"/>
    <xf numFmtId="164" fontId="6" fillId="0" borderId="48" xfId="0" applyNumberFormat="1" applyFont="1" applyBorder="1"/>
    <xf numFmtId="164" fontId="6" fillId="0" borderId="48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7" xfId="0" applyFont="1" applyBorder="1"/>
    <xf numFmtId="0" fontId="15" fillId="3" borderId="4" xfId="0" applyFont="1" applyFill="1" applyBorder="1" applyAlignment="1">
      <alignment vertical="center"/>
    </xf>
    <xf numFmtId="0" fontId="14" fillId="3" borderId="4" xfId="0" applyFont="1" applyFill="1" applyBorder="1"/>
    <xf numFmtId="164" fontId="8" fillId="3" borderId="35" xfId="0" applyNumberFormat="1" applyFont="1" applyFill="1" applyBorder="1"/>
    <xf numFmtId="164" fontId="8" fillId="3" borderId="68" xfId="0" applyNumberFormat="1" applyFont="1" applyFill="1" applyBorder="1"/>
    <xf numFmtId="164" fontId="8" fillId="3" borderId="73" xfId="0" applyNumberFormat="1" applyFont="1" applyFill="1" applyBorder="1"/>
    <xf numFmtId="171" fontId="15" fillId="3" borderId="4" xfId="0" applyNumberFormat="1" applyFont="1" applyFill="1" applyBorder="1" applyAlignment="1">
      <alignment horizontal="center" vertical="center"/>
    </xf>
    <xf numFmtId="164" fontId="8" fillId="3" borderId="131" xfId="0" applyNumberFormat="1" applyFont="1" applyFill="1" applyBorder="1"/>
    <xf numFmtId="0" fontId="15" fillId="3" borderId="4" xfId="0" applyFont="1" applyFill="1" applyBorder="1" applyAlignment="1">
      <alignment horizontal="center" vertical="center"/>
    </xf>
    <xf numFmtId="164" fontId="8" fillId="3" borderId="132" xfId="0" applyNumberFormat="1" applyFont="1" applyFill="1" applyBorder="1"/>
    <xf numFmtId="164" fontId="8" fillId="3" borderId="133" xfId="0" applyNumberFormat="1" applyFont="1" applyFill="1" applyBorder="1"/>
    <xf numFmtId="0" fontId="6" fillId="4" borderId="132" xfId="0" applyFont="1" applyFill="1" applyBorder="1" applyAlignment="1">
      <alignment horizontal="center"/>
    </xf>
    <xf numFmtId="164" fontId="6" fillId="4" borderId="132" xfId="0" applyNumberFormat="1" applyFont="1" applyFill="1" applyBorder="1"/>
    <xf numFmtId="164" fontId="6" fillId="4" borderId="13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1" fontId="15" fillId="3" borderId="4" xfId="0" applyNumberFormat="1" applyFont="1" applyFill="1" applyBorder="1"/>
    <xf numFmtId="165" fontId="9" fillId="3" borderId="4" xfId="0" applyNumberFormat="1" applyFont="1" applyFill="1" applyBorder="1"/>
    <xf numFmtId="0" fontId="6" fillId="2" borderId="32" xfId="0" applyFont="1" applyFill="1" applyBorder="1" applyAlignment="1">
      <alignment horizontal="center" wrapText="1"/>
    </xf>
    <xf numFmtId="0" fontId="6" fillId="2" borderId="3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wrapText="1"/>
    </xf>
    <xf numFmtId="0" fontId="7" fillId="3" borderId="80" xfId="0" applyFont="1" applyFill="1" applyBorder="1" applyAlignment="1">
      <alignment horizontal="center" wrapText="1"/>
    </xf>
    <xf numFmtId="172" fontId="7" fillId="3" borderId="39" xfId="0" applyNumberFormat="1" applyFont="1" applyFill="1" applyBorder="1" applyAlignment="1">
      <alignment horizontal="center" wrapText="1"/>
    </xf>
    <xf numFmtId="170" fontId="8" fillId="3" borderId="39" xfId="0" applyNumberFormat="1" applyFont="1" applyFill="1" applyBorder="1" applyAlignment="1">
      <alignment horizontal="center" wrapText="1"/>
    </xf>
    <xf numFmtId="14" fontId="8" fillId="3" borderId="39" xfId="0" applyNumberFormat="1" applyFont="1" applyFill="1" applyBorder="1" applyAlignment="1">
      <alignment horizontal="center" wrapText="1"/>
    </xf>
    <xf numFmtId="0" fontId="0" fillId="16" borderId="36" xfId="0" applyFill="1" applyBorder="1"/>
    <xf numFmtId="172" fontId="0" fillId="16" borderId="36" xfId="0" applyNumberFormat="1" applyFill="1" applyBorder="1"/>
    <xf numFmtId="0" fontId="8" fillId="3" borderId="40" xfId="0" applyFont="1" applyFill="1" applyBorder="1" applyAlignment="1">
      <alignment horizontal="center" wrapText="1"/>
    </xf>
    <xf numFmtId="173" fontId="7" fillId="11" borderId="49" xfId="0" applyNumberFormat="1" applyFont="1" applyFill="1" applyBorder="1" applyAlignment="1">
      <alignment horizontal="center" wrapText="1"/>
    </xf>
    <xf numFmtId="0" fontId="0" fillId="3" borderId="37" xfId="0" applyFill="1" applyBorder="1"/>
    <xf numFmtId="0" fontId="7" fillId="3" borderId="38" xfId="0" applyFont="1" applyFill="1" applyBorder="1" applyAlignment="1">
      <alignment horizontal="center" wrapText="1"/>
    </xf>
    <xf numFmtId="0" fontId="43" fillId="3" borderId="37" xfId="0" applyFont="1" applyFill="1" applyBorder="1"/>
    <xf numFmtId="0" fontId="12" fillId="4" borderId="32" xfId="0" applyFont="1" applyFill="1" applyBorder="1" applyAlignment="1">
      <alignment horizontal="center"/>
    </xf>
    <xf numFmtId="0" fontId="12" fillId="4" borderId="32" xfId="0" applyFont="1" applyFill="1" applyBorder="1" applyAlignment="1">
      <alignment horizontal="center" wrapText="1"/>
    </xf>
    <xf numFmtId="0" fontId="7" fillId="3" borderId="34" xfId="0" applyFont="1" applyFill="1" applyBorder="1" applyAlignment="1">
      <alignment horizontal="center" wrapText="1"/>
    </xf>
    <xf numFmtId="0" fontId="6" fillId="3" borderId="37" xfId="0" applyFont="1" applyFill="1" applyBorder="1" applyAlignment="1">
      <alignment wrapText="1"/>
    </xf>
    <xf numFmtId="0" fontId="43" fillId="3" borderId="4" xfId="0" applyFont="1" applyFill="1" applyBorder="1"/>
    <xf numFmtId="165" fontId="42" fillId="3" borderId="32" xfId="0" applyNumberFormat="1" applyFont="1" applyFill="1" applyBorder="1" applyAlignment="1">
      <alignment horizontal="center"/>
    </xf>
    <xf numFmtId="0" fontId="0" fillId="3" borderId="32" xfId="0" applyFill="1" applyBorder="1" applyAlignment="1">
      <alignment horizontal="center" wrapText="1"/>
    </xf>
    <xf numFmtId="17" fontId="0" fillId="11" borderId="32" xfId="0" applyNumberFormat="1" applyFill="1" applyBorder="1" applyAlignment="1">
      <alignment horizontal="center"/>
    </xf>
    <xf numFmtId="0" fontId="0" fillId="3" borderId="37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7" fillId="3" borderId="42" xfId="0" applyFont="1" applyFill="1" applyBorder="1" applyAlignment="1">
      <alignment horizontal="center" wrapText="1"/>
    </xf>
    <xf numFmtId="172" fontId="7" fillId="3" borderId="43" xfId="0" applyNumberFormat="1" applyFont="1" applyFill="1" applyBorder="1" applyAlignment="1">
      <alignment horizontal="center" wrapText="1"/>
    </xf>
    <xf numFmtId="170" fontId="8" fillId="3" borderId="43" xfId="0" applyNumberFormat="1" applyFont="1" applyFill="1" applyBorder="1" applyAlignment="1">
      <alignment horizontal="center" wrapText="1"/>
    </xf>
    <xf numFmtId="14" fontId="8" fillId="3" borderId="43" xfId="0" applyNumberFormat="1" applyFont="1" applyFill="1" applyBorder="1" applyAlignment="1">
      <alignment horizontal="center" wrapText="1"/>
    </xf>
    <xf numFmtId="0" fontId="8" fillId="3" borderId="44" xfId="0" applyFont="1" applyFill="1" applyBorder="1" applyAlignment="1">
      <alignment horizontal="center" wrapText="1"/>
    </xf>
    <xf numFmtId="0" fontId="6" fillId="17" borderId="138" xfId="0" applyFont="1" applyFill="1" applyBorder="1" applyAlignment="1">
      <alignment horizontal="center" wrapText="1"/>
    </xf>
    <xf numFmtId="172" fontId="12" fillId="17" borderId="132" xfId="0" applyNumberFormat="1" applyFont="1" applyFill="1" applyBorder="1" applyAlignment="1">
      <alignment horizontal="center" wrapText="1"/>
    </xf>
    <xf numFmtId="10" fontId="12" fillId="17" borderId="132" xfId="0" applyNumberFormat="1" applyFont="1" applyFill="1" applyBorder="1" applyAlignment="1">
      <alignment horizontal="center" wrapText="1"/>
    </xf>
    <xf numFmtId="10" fontId="12" fillId="17" borderId="133" xfId="0" applyNumberFormat="1" applyFont="1" applyFill="1" applyBorder="1" applyAlignment="1">
      <alignment horizontal="center" wrapText="1"/>
    </xf>
    <xf numFmtId="0" fontId="31" fillId="4" borderId="12" xfId="0" applyFont="1" applyFill="1" applyBorder="1"/>
    <xf numFmtId="0" fontId="10" fillId="2" borderId="32" xfId="0" applyFont="1" applyFill="1" applyBorder="1" applyAlignment="1">
      <alignment horizontal="center" wrapText="1"/>
    </xf>
    <xf numFmtId="0" fontId="6" fillId="2" borderId="88" xfId="0" applyFont="1" applyFill="1" applyBorder="1" applyAlignment="1">
      <alignment horizontal="center" wrapText="1"/>
    </xf>
    <xf numFmtId="0" fontId="34" fillId="3" borderId="4" xfId="0" applyFont="1" applyFill="1" applyBorder="1" applyAlignment="1">
      <alignment horizontal="center" vertical="center" wrapText="1"/>
    </xf>
    <xf numFmtId="0" fontId="0" fillId="3" borderId="34" xfId="0" applyFill="1" applyBorder="1"/>
    <xf numFmtId="0" fontId="0" fillId="3" borderId="35" xfId="0" applyFill="1" applyBorder="1"/>
    <xf numFmtId="164" fontId="0" fillId="16" borderId="35" xfId="0" applyNumberFormat="1" applyFill="1" applyBorder="1"/>
    <xf numFmtId="164" fontId="0" fillId="3" borderId="35" xfId="0" applyNumberFormat="1" applyFill="1" applyBorder="1"/>
    <xf numFmtId="164" fontId="0" fillId="16" borderId="131" xfId="0" applyNumberFormat="1" applyFill="1" applyBorder="1"/>
    <xf numFmtId="14" fontId="0" fillId="3" borderId="131" xfId="0" applyNumberFormat="1" applyFill="1" applyBorder="1"/>
    <xf numFmtId="44" fontId="0" fillId="3" borderId="4" xfId="0" applyNumberFormat="1" applyFill="1" applyBorder="1"/>
    <xf numFmtId="0" fontId="0" fillId="3" borderId="38" xfId="0" applyFill="1" applyBorder="1"/>
    <xf numFmtId="0" fontId="0" fillId="3" borderId="39" xfId="0" applyFill="1" applyBorder="1"/>
    <xf numFmtId="44" fontId="6" fillId="3" borderId="4" xfId="0" applyNumberFormat="1" applyFont="1" applyFill="1" applyBorder="1"/>
    <xf numFmtId="0" fontId="12" fillId="17" borderId="42" xfId="0" applyFont="1" applyFill="1" applyBorder="1"/>
    <xf numFmtId="10" fontId="12" fillId="17" borderId="43" xfId="0" applyNumberFormat="1" applyFont="1" applyFill="1" applyBorder="1" applyAlignment="1">
      <alignment horizontal="center" wrapText="1"/>
    </xf>
    <xf numFmtId="164" fontId="12" fillId="17" borderId="43" xfId="0" applyNumberFormat="1" applyFont="1" applyFill="1" applyBorder="1"/>
    <xf numFmtId="164" fontId="12" fillId="17" borderId="139" xfId="0" applyNumberFormat="1" applyFont="1" applyFill="1" applyBorder="1"/>
    <xf numFmtId="10" fontId="12" fillId="17" borderId="44" xfId="0" applyNumberFormat="1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/>
    </xf>
    <xf numFmtId="166" fontId="27" fillId="3" borderId="34" xfId="0" applyNumberFormat="1" applyFont="1" applyFill="1" applyBorder="1" applyAlignment="1">
      <alignment horizontal="center" vertical="center"/>
    </xf>
    <xf numFmtId="0" fontId="9" fillId="3" borderId="35" xfId="0" applyFont="1" applyFill="1" applyBorder="1"/>
    <xf numFmtId="172" fontId="43" fillId="3" borderId="39" xfId="0" applyNumberFormat="1" applyFont="1" applyFill="1" applyBorder="1"/>
    <xf numFmtId="172" fontId="43" fillId="3" borderId="35" xfId="0" applyNumberFormat="1" applyFont="1" applyFill="1" applyBorder="1"/>
    <xf numFmtId="0" fontId="7" fillId="3" borderId="68" xfId="0" applyFont="1" applyFill="1" applyBorder="1"/>
    <xf numFmtId="0" fontId="7" fillId="3" borderId="69" xfId="0" applyFont="1" applyFill="1" applyBorder="1"/>
    <xf numFmtId="0" fontId="6" fillId="3" borderId="4" xfId="0" applyFont="1" applyFill="1" applyBorder="1" applyAlignment="1">
      <alignment horizontal="center" wrapText="1"/>
    </xf>
    <xf numFmtId="166" fontId="27" fillId="3" borderId="38" xfId="0" applyNumberFormat="1" applyFont="1" applyFill="1" applyBorder="1" applyAlignment="1">
      <alignment horizontal="center" vertical="center"/>
    </xf>
    <xf numFmtId="0" fontId="9" fillId="3" borderId="39" xfId="0" applyFont="1" applyFill="1" applyBorder="1"/>
    <xf numFmtId="0" fontId="7" fillId="3" borderId="39" xfId="0" applyFont="1" applyFill="1" applyBorder="1"/>
    <xf numFmtId="0" fontId="7" fillId="3" borderId="40" xfId="0" applyFont="1" applyFill="1" applyBorder="1"/>
    <xf numFmtId="0" fontId="46" fillId="3" borderId="4" xfId="0" applyFont="1" applyFill="1" applyBorder="1" applyAlignment="1">
      <alignment horizontal="center" vertical="center" wrapText="1"/>
    </xf>
    <xf numFmtId="165" fontId="19" fillId="3" borderId="4" xfId="0" applyNumberFormat="1" applyFont="1" applyFill="1" applyBorder="1" applyAlignment="1">
      <alignment horizontal="center"/>
    </xf>
    <xf numFmtId="0" fontId="7" fillId="3" borderId="38" xfId="0" applyFont="1" applyFill="1" applyBorder="1" applyAlignment="1">
      <alignment horizontal="center"/>
    </xf>
    <xf numFmtId="0" fontId="43" fillId="3" borderId="39" xfId="0" applyFont="1" applyFill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43" fillId="3" borderId="43" xfId="0" applyFont="1" applyFill="1" applyBorder="1" applyAlignment="1">
      <alignment horizontal="center"/>
    </xf>
    <xf numFmtId="172" fontId="43" fillId="3" borderId="43" xfId="0" applyNumberFormat="1" applyFont="1" applyFill="1" applyBorder="1"/>
    <xf numFmtId="0" fontId="7" fillId="3" borderId="43" xfId="0" applyFont="1" applyFill="1" applyBorder="1"/>
    <xf numFmtId="0" fontId="7" fillId="3" borderId="44" xfId="0" applyFont="1" applyFill="1" applyBorder="1"/>
    <xf numFmtId="0" fontId="6" fillId="17" borderId="138" xfId="0" applyFont="1" applyFill="1" applyBorder="1"/>
    <xf numFmtId="172" fontId="47" fillId="17" borderId="132" xfId="0" applyNumberFormat="1" applyFont="1" applyFill="1" applyBorder="1"/>
    <xf numFmtId="172" fontId="12" fillId="17" borderId="132" xfId="0" applyNumberFormat="1" applyFont="1" applyFill="1" applyBorder="1"/>
    <xf numFmtId="10" fontId="12" fillId="17" borderId="140" xfId="0" applyNumberFormat="1" applyFont="1" applyFill="1" applyBorder="1" applyAlignment="1">
      <alignment horizontal="center" wrapText="1"/>
    </xf>
    <xf numFmtId="168" fontId="0" fillId="3" borderId="35" xfId="0" applyNumberFormat="1" applyFill="1" applyBorder="1" applyAlignment="1">
      <alignment horizontal="center"/>
    </xf>
    <xf numFmtId="168" fontId="0" fillId="11" borderId="35" xfId="0" applyNumberFormat="1" applyFill="1" applyBorder="1" applyAlignment="1">
      <alignment horizontal="center"/>
    </xf>
    <xf numFmtId="0" fontId="28" fillId="3" borderId="4" xfId="0" applyFont="1" applyFill="1" applyBorder="1" applyAlignment="1">
      <alignment horizontal="center" readingOrder="2"/>
    </xf>
    <xf numFmtId="0" fontId="0" fillId="3" borderId="40" xfId="0" applyFill="1" applyBorder="1"/>
    <xf numFmtId="0" fontId="6" fillId="17" borderId="80" xfId="0" applyFont="1" applyFill="1" applyBorder="1"/>
    <xf numFmtId="0" fontId="6" fillId="17" borderId="118" xfId="0" applyFont="1" applyFill="1" applyBorder="1"/>
    <xf numFmtId="0" fontId="6" fillId="17" borderId="81" xfId="0" applyFont="1" applyFill="1" applyBorder="1" applyAlignment="1">
      <alignment horizontal="center"/>
    </xf>
    <xf numFmtId="168" fontId="6" fillId="17" borderId="81" xfId="0" applyNumberFormat="1" applyFont="1" applyFill="1" applyBorder="1" applyAlignment="1">
      <alignment horizontal="center"/>
    </xf>
    <xf numFmtId="0" fontId="6" fillId="17" borderId="43" xfId="0" applyFont="1" applyFill="1" applyBorder="1" applyAlignment="1">
      <alignment horizontal="center"/>
    </xf>
    <xf numFmtId="0" fontId="48" fillId="2" borderId="70" xfId="0" applyFont="1" applyFill="1" applyBorder="1" applyAlignment="1">
      <alignment wrapText="1"/>
    </xf>
    <xf numFmtId="0" fontId="48" fillId="2" borderId="71" xfId="0" applyFont="1" applyFill="1" applyBorder="1" applyAlignment="1">
      <alignment horizontal="center" vertical="center" wrapText="1"/>
    </xf>
    <xf numFmtId="0" fontId="48" fillId="2" borderId="72" xfId="0" applyFont="1" applyFill="1" applyBorder="1" applyAlignment="1">
      <alignment horizontal="center" vertical="center" wrapText="1"/>
    </xf>
    <xf numFmtId="0" fontId="0" fillId="3" borderId="36" xfId="0" applyFill="1" applyBorder="1"/>
    <xf numFmtId="0" fontId="49" fillId="4" borderId="75" xfId="0" applyFont="1" applyFill="1" applyBorder="1"/>
    <xf numFmtId="0" fontId="49" fillId="4" borderId="94" xfId="0" applyFont="1" applyFill="1" applyBorder="1"/>
    <xf numFmtId="0" fontId="17" fillId="4" borderId="10" xfId="0" applyFont="1" applyFill="1" applyBorder="1" applyAlignment="1">
      <alignment horizontal="right" readingOrder="2"/>
    </xf>
    <xf numFmtId="0" fontId="17" fillId="4" borderId="11" xfId="0" applyFont="1" applyFill="1" applyBorder="1" applyAlignment="1">
      <alignment horizontal="right" readingOrder="2"/>
    </xf>
    <xf numFmtId="0" fontId="17" fillId="4" borderId="11" xfId="0" applyFont="1" applyFill="1" applyBorder="1" applyAlignment="1">
      <alignment wrapText="1"/>
    </xf>
    <xf numFmtId="0" fontId="17" fillId="4" borderId="11" xfId="0" applyFont="1" applyFill="1" applyBorder="1"/>
    <xf numFmtId="0" fontId="17" fillId="4" borderId="4" xfId="0" applyFont="1" applyFill="1" applyBorder="1"/>
    <xf numFmtId="0" fontId="17" fillId="4" borderId="20" xfId="0" applyFont="1" applyFill="1" applyBorder="1"/>
    <xf numFmtId="0" fontId="14" fillId="14" borderId="32" xfId="0" applyFont="1" applyFill="1" applyBorder="1" applyAlignment="1">
      <alignment horizontal="center" vertical="center" wrapText="1" readingOrder="1"/>
    </xf>
    <xf numFmtId="0" fontId="6" fillId="14" borderId="10" xfId="0" applyFont="1" applyFill="1" applyBorder="1" applyAlignment="1">
      <alignment horizontal="center" vertical="center" wrapText="1" readingOrder="2"/>
    </xf>
    <xf numFmtId="0" fontId="14" fillId="14" borderId="32" xfId="0" applyFont="1" applyFill="1" applyBorder="1" applyAlignment="1">
      <alignment horizontal="center" vertical="center" wrapText="1" readingOrder="2"/>
    </xf>
    <xf numFmtId="0" fontId="15" fillId="4" borderId="4" xfId="0" applyFont="1" applyFill="1" applyBorder="1"/>
    <xf numFmtId="0" fontId="28" fillId="11" borderId="90" xfId="0" applyFont="1" applyFill="1" applyBorder="1" applyAlignment="1">
      <alignment horizontal="center" wrapText="1" readingOrder="2"/>
    </xf>
    <xf numFmtId="164" fontId="28" fillId="11" borderId="69" xfId="0" applyNumberFormat="1" applyFont="1" applyFill="1" applyBorder="1" applyAlignment="1">
      <alignment horizontal="center" wrapText="1" readingOrder="1"/>
    </xf>
    <xf numFmtId="0" fontId="28" fillId="3" borderId="74" xfId="0" applyFont="1" applyFill="1" applyBorder="1" applyAlignment="1">
      <alignment horizontal="center" wrapText="1" readingOrder="1"/>
    </xf>
    <xf numFmtId="0" fontId="15" fillId="4" borderId="19" xfId="0" applyFont="1" applyFill="1" applyBorder="1"/>
    <xf numFmtId="166" fontId="15" fillId="3" borderId="4" xfId="0" applyNumberFormat="1" applyFont="1" applyFill="1" applyBorder="1" applyAlignment="1">
      <alignment horizontal="center"/>
    </xf>
    <xf numFmtId="169" fontId="15" fillId="3" borderId="4" xfId="0" applyNumberFormat="1" applyFont="1" applyFill="1" applyBorder="1" applyAlignment="1">
      <alignment horizontal="center"/>
    </xf>
    <xf numFmtId="49" fontId="28" fillId="11" borderId="90" xfId="0" applyNumberFormat="1" applyFont="1" applyFill="1" applyBorder="1" applyAlignment="1">
      <alignment horizontal="center" wrapText="1" readingOrder="2"/>
    </xf>
    <xf numFmtId="164" fontId="14" fillId="17" borderId="32" xfId="0" applyNumberFormat="1" applyFont="1" applyFill="1" applyBorder="1" applyAlignment="1">
      <alignment horizontal="center" wrapText="1"/>
    </xf>
    <xf numFmtId="0" fontId="28" fillId="4" borderId="11" xfId="0" applyFont="1" applyFill="1" applyBorder="1" applyAlignment="1">
      <alignment horizontal="center" wrapText="1" readingOrder="1"/>
    </xf>
    <xf numFmtId="164" fontId="28" fillId="11" borderId="32" xfId="0" applyNumberFormat="1" applyFont="1" applyFill="1" applyBorder="1" applyAlignment="1">
      <alignment horizontal="center" wrapText="1" readingOrder="2"/>
    </xf>
    <xf numFmtId="0" fontId="28" fillId="3" borderId="142" xfId="0" applyFont="1" applyFill="1" applyBorder="1" applyAlignment="1">
      <alignment horizontal="center" wrapText="1" readingOrder="1"/>
    </xf>
    <xf numFmtId="164" fontId="29" fillId="17" borderId="32" xfId="0" applyNumberFormat="1" applyFont="1" applyFill="1" applyBorder="1" applyAlignment="1">
      <alignment horizontal="center" wrapText="1" readingOrder="1"/>
    </xf>
    <xf numFmtId="0" fontId="15" fillId="4" borderId="11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 wrapText="1" readingOrder="1"/>
    </xf>
    <xf numFmtId="0" fontId="28" fillId="4" borderId="22" xfId="0" applyFont="1" applyFill="1" applyBorder="1" applyAlignment="1">
      <alignment horizontal="right" wrapText="1" readingOrder="2"/>
    </xf>
    <xf numFmtId="0" fontId="28" fillId="3" borderId="133" xfId="0" applyFont="1" applyFill="1" applyBorder="1" applyAlignment="1">
      <alignment horizontal="center" wrapText="1" readingOrder="1"/>
    </xf>
    <xf numFmtId="164" fontId="28" fillId="3" borderId="74" xfId="0" applyNumberFormat="1" applyFont="1" applyFill="1" applyBorder="1" applyAlignment="1">
      <alignment horizontal="center" wrapText="1" readingOrder="1"/>
    </xf>
    <xf numFmtId="164" fontId="28" fillId="3" borderId="142" xfId="0" applyNumberFormat="1" applyFont="1" applyFill="1" applyBorder="1" applyAlignment="1">
      <alignment horizontal="center" wrapText="1" readingOrder="1"/>
    </xf>
    <xf numFmtId="0" fontId="28" fillId="11" borderId="90" xfId="0" applyFont="1" applyFill="1" applyBorder="1" applyAlignment="1">
      <alignment horizontal="center" vertical="center" wrapText="1" readingOrder="2"/>
    </xf>
    <xf numFmtId="164" fontId="28" fillId="3" borderId="133" xfId="0" applyNumberFormat="1" applyFont="1" applyFill="1" applyBorder="1" applyAlignment="1">
      <alignment horizontal="center" wrapText="1" readingOrder="1"/>
    </xf>
    <xf numFmtId="49" fontId="28" fillId="11" borderId="90" xfId="0" applyNumberFormat="1" applyFont="1" applyFill="1" applyBorder="1" applyAlignment="1">
      <alignment horizontal="center" vertical="center" wrapText="1" readingOrder="2"/>
    </xf>
    <xf numFmtId="0" fontId="35" fillId="3" borderId="4" xfId="0" applyFont="1" applyFill="1" applyBorder="1" applyAlignment="1">
      <alignment horizontal="center" wrapText="1"/>
    </xf>
    <xf numFmtId="164" fontId="28" fillId="11" borderId="133" xfId="0" applyNumberFormat="1" applyFont="1" applyFill="1" applyBorder="1" applyAlignment="1">
      <alignment horizontal="center" wrapText="1" readingOrder="1"/>
    </xf>
    <xf numFmtId="0" fontId="31" fillId="14" borderId="12" xfId="0" applyFont="1" applyFill="1" applyBorder="1" applyAlignment="1">
      <alignment vertical="center"/>
    </xf>
    <xf numFmtId="164" fontId="28" fillId="11" borderId="75" xfId="0" applyNumberFormat="1" applyFont="1" applyFill="1" applyBorder="1" applyAlignment="1">
      <alignment horizontal="center" vertical="center" wrapText="1" readingOrder="2"/>
    </xf>
    <xf numFmtId="164" fontId="28" fillId="11" borderId="75" xfId="0" applyNumberFormat="1" applyFont="1" applyFill="1" applyBorder="1" applyAlignment="1">
      <alignment horizontal="center" vertical="center" wrapText="1" readingOrder="1"/>
    </xf>
    <xf numFmtId="0" fontId="28" fillId="11" borderId="75" xfId="0" applyFont="1" applyFill="1" applyBorder="1" applyAlignment="1">
      <alignment horizontal="center" vertical="center" wrapText="1" readingOrder="2"/>
    </xf>
    <xf numFmtId="164" fontId="28" fillId="0" borderId="72" xfId="0" applyNumberFormat="1" applyFont="1" applyBorder="1" applyAlignment="1">
      <alignment horizontal="center" vertical="center" wrapText="1" readingOrder="1"/>
    </xf>
    <xf numFmtId="164" fontId="28" fillId="11" borderId="103" xfId="0" applyNumberFormat="1" applyFont="1" applyFill="1" applyBorder="1" applyAlignment="1">
      <alignment horizontal="center" vertical="center" wrapText="1" readingOrder="1"/>
    </xf>
    <xf numFmtId="164" fontId="28" fillId="0" borderId="143" xfId="0" applyNumberFormat="1" applyFont="1" applyBorder="1" applyAlignment="1">
      <alignment horizontal="center" vertical="center" wrapText="1" readingOrder="1"/>
    </xf>
    <xf numFmtId="0" fontId="31" fillId="9" borderId="14" xfId="0" applyFont="1" applyFill="1" applyBorder="1" applyAlignment="1">
      <alignment horizontal="center" readingOrder="2"/>
    </xf>
    <xf numFmtId="0" fontId="31" fillId="9" borderId="15" xfId="0" applyFont="1" applyFill="1" applyBorder="1" applyAlignment="1">
      <alignment horizontal="center" readingOrder="2"/>
    </xf>
    <xf numFmtId="0" fontId="10" fillId="2" borderId="10" xfId="0" applyFont="1" applyFill="1" applyBorder="1" applyAlignment="1">
      <alignment horizontal="center" vertical="center" wrapText="1" readingOrder="2"/>
    </xf>
    <xf numFmtId="0" fontId="28" fillId="11" borderId="32" xfId="0" applyFont="1" applyFill="1" applyBorder="1" applyAlignment="1">
      <alignment horizontal="center" wrapText="1" readingOrder="2"/>
    </xf>
    <xf numFmtId="49" fontId="28" fillId="11" borderId="32" xfId="0" applyNumberFormat="1" applyFont="1" applyFill="1" applyBorder="1" applyAlignment="1">
      <alignment horizontal="center" wrapText="1" readingOrder="2"/>
    </xf>
    <xf numFmtId="164" fontId="28" fillId="11" borderId="77" xfId="0" applyNumberFormat="1" applyFont="1" applyFill="1" applyBorder="1" applyAlignment="1">
      <alignment horizontal="center" wrapText="1" readingOrder="1"/>
    </xf>
    <xf numFmtId="164" fontId="28" fillId="3" borderId="76" xfId="0" applyNumberFormat="1" applyFont="1" applyFill="1" applyBorder="1" applyAlignment="1">
      <alignment horizontal="center" wrapText="1" readingOrder="1"/>
    </xf>
    <xf numFmtId="164" fontId="28" fillId="3" borderId="14" xfId="0" applyNumberFormat="1" applyFont="1" applyFill="1" applyBorder="1" applyAlignment="1">
      <alignment horizontal="center" wrapText="1" readingOrder="1"/>
    </xf>
    <xf numFmtId="49" fontId="28" fillId="11" borderId="75" xfId="0" applyNumberFormat="1" applyFont="1" applyFill="1" applyBorder="1" applyAlignment="1">
      <alignment horizontal="center" wrapText="1" readingOrder="2"/>
    </xf>
    <xf numFmtId="164" fontId="28" fillId="3" borderId="81" xfId="0" applyNumberFormat="1" applyFont="1" applyFill="1" applyBorder="1" applyAlignment="1">
      <alignment horizontal="center" wrapText="1" readingOrder="1"/>
    </xf>
    <xf numFmtId="164" fontId="28" fillId="11" borderId="15" xfId="0" applyNumberFormat="1" applyFont="1" applyFill="1" applyBorder="1" applyAlignment="1">
      <alignment horizontal="center" wrapText="1" readingOrder="1"/>
    </xf>
    <xf numFmtId="165" fontId="28" fillId="11" borderId="32" xfId="0" applyNumberFormat="1" applyFont="1" applyFill="1" applyBorder="1" applyAlignment="1">
      <alignment horizontal="center" wrapText="1" readingOrder="2"/>
    </xf>
    <xf numFmtId="0" fontId="28" fillId="0" borderId="32" xfId="0" applyFont="1" applyBorder="1" applyAlignment="1">
      <alignment horizontal="center" wrapText="1" readingOrder="2"/>
    </xf>
    <xf numFmtId="0" fontId="15" fillId="0" borderId="37" xfId="0" applyFont="1" applyBorder="1" applyAlignment="1">
      <alignment horizontal="center" wrapText="1"/>
    </xf>
    <xf numFmtId="164" fontId="28" fillId="0" borderId="32" xfId="0" applyNumberFormat="1" applyFont="1" applyBorder="1" applyAlignment="1">
      <alignment horizontal="center" wrapText="1" readingOrder="1"/>
    </xf>
    <xf numFmtId="164" fontId="28" fillId="0" borderId="125" xfId="0" applyNumberFormat="1" applyFont="1" applyBorder="1" applyAlignment="1">
      <alignment horizontal="center" wrapText="1" readingOrder="1"/>
    </xf>
    <xf numFmtId="0" fontId="28" fillId="4" borderId="14" xfId="0" applyFont="1" applyFill="1" applyBorder="1" applyAlignment="1">
      <alignment wrapText="1"/>
    </xf>
    <xf numFmtId="0" fontId="14" fillId="14" borderId="138" xfId="0" applyFont="1" applyFill="1" applyBorder="1" applyAlignment="1">
      <alignment horizontal="center" wrapText="1" readingOrder="2"/>
    </xf>
    <xf numFmtId="0" fontId="14" fillId="14" borderId="22" xfId="0" applyFont="1" applyFill="1" applyBorder="1" applyAlignment="1">
      <alignment horizontal="center" wrapText="1" readingOrder="2"/>
    </xf>
    <xf numFmtId="0" fontId="14" fillId="14" borderId="140" xfId="0" applyFont="1" applyFill="1" applyBorder="1" applyAlignment="1">
      <alignment horizontal="center" wrapText="1"/>
    </xf>
    <xf numFmtId="0" fontId="14" fillId="14" borderId="32" xfId="0" applyFont="1" applyFill="1" applyBorder="1" applyAlignment="1">
      <alignment horizontal="center" wrapText="1"/>
    </xf>
    <xf numFmtId="0" fontId="14" fillId="14" borderId="10" xfId="0" applyFont="1" applyFill="1" applyBorder="1" applyAlignment="1">
      <alignment horizontal="center" wrapText="1" readingOrder="2"/>
    </xf>
    <xf numFmtId="0" fontId="14" fillId="14" borderId="12" xfId="0" applyFont="1" applyFill="1" applyBorder="1" applyAlignment="1">
      <alignment horizontal="center" wrapText="1" readingOrder="2"/>
    </xf>
    <xf numFmtId="0" fontId="14" fillId="14" borderId="140" xfId="0" applyFont="1" applyFill="1" applyBorder="1" applyAlignment="1">
      <alignment horizontal="center"/>
    </xf>
    <xf numFmtId="5" fontId="15" fillId="11" borderId="116" xfId="0" applyNumberFormat="1" applyFont="1" applyFill="1" applyBorder="1" applyAlignment="1">
      <alignment horizontal="center" vertical="center"/>
    </xf>
    <xf numFmtId="5" fontId="15" fillId="11" borderId="116" xfId="0" applyNumberFormat="1" applyFont="1" applyFill="1" applyBorder="1"/>
    <xf numFmtId="5" fontId="15" fillId="11" borderId="93" xfId="0" applyNumberFormat="1" applyFont="1" applyFill="1" applyBorder="1" applyAlignment="1">
      <alignment horizontal="center"/>
    </xf>
    <xf numFmtId="5" fontId="15" fillId="11" borderId="77" xfId="0" applyNumberFormat="1" applyFont="1" applyFill="1" applyBorder="1" applyAlignment="1">
      <alignment horizontal="center"/>
    </xf>
    <xf numFmtId="5" fontId="15" fillId="0" borderId="54" xfId="0" applyNumberFormat="1" applyFont="1" applyBorder="1" applyAlignment="1">
      <alignment wrapText="1"/>
    </xf>
    <xf numFmtId="5" fontId="15" fillId="11" borderId="49" xfId="0" applyNumberFormat="1" applyFont="1" applyFill="1" applyBorder="1" applyAlignment="1">
      <alignment horizontal="center"/>
    </xf>
    <xf numFmtId="0" fontId="17" fillId="0" borderId="91" xfId="0" applyFont="1" applyBorder="1" applyAlignment="1">
      <alignment horizontal="center" wrapText="1"/>
    </xf>
    <xf numFmtId="5" fontId="15" fillId="11" borderId="32" xfId="0" applyNumberFormat="1" applyFont="1" applyFill="1" applyBorder="1"/>
    <xf numFmtId="5" fontId="15" fillId="3" borderId="32" xfId="0" applyNumberFormat="1" applyFont="1" applyFill="1" applyBorder="1"/>
    <xf numFmtId="5" fontId="15" fillId="11" borderId="53" xfId="0" applyNumberFormat="1" applyFont="1" applyFill="1" applyBorder="1" applyAlignment="1">
      <alignment horizontal="center"/>
    </xf>
    <xf numFmtId="5" fontId="15" fillId="11" borderId="145" xfId="0" applyNumberFormat="1" applyFont="1" applyFill="1" applyBorder="1" applyAlignment="1">
      <alignment horizontal="center"/>
    </xf>
    <xf numFmtId="5" fontId="15" fillId="0" borderId="91" xfId="0" applyNumberFormat="1" applyFont="1" applyBorder="1"/>
    <xf numFmtId="166" fontId="5" fillId="3" borderId="90" xfId="0" applyNumberFormat="1" applyFont="1" applyFill="1" applyBorder="1" applyAlignment="1">
      <alignment horizontal="center" wrapText="1" readingOrder="2"/>
    </xf>
    <xf numFmtId="169" fontId="5" fillId="3" borderId="90" xfId="0" applyNumberFormat="1" applyFont="1" applyFill="1" applyBorder="1" applyAlignment="1">
      <alignment horizontal="center" wrapText="1" readingOrder="2"/>
    </xf>
    <xf numFmtId="169" fontId="9" fillId="3" borderId="90" xfId="0" applyNumberFormat="1" applyFont="1" applyFill="1" applyBorder="1" applyAlignment="1">
      <alignment horizontal="center" wrapText="1" readingOrder="2"/>
    </xf>
    <xf numFmtId="5" fontId="15" fillId="11" borderId="58" xfId="0" applyNumberFormat="1" applyFont="1" applyFill="1" applyBorder="1" applyAlignment="1">
      <alignment horizontal="center"/>
    </xf>
    <xf numFmtId="5" fontId="15" fillId="11" borderId="146" xfId="0" applyNumberFormat="1" applyFont="1" applyFill="1" applyBorder="1" applyAlignment="1">
      <alignment horizontal="center"/>
    </xf>
    <xf numFmtId="0" fontId="14" fillId="17" borderId="88" xfId="0" applyFont="1" applyFill="1" applyBorder="1" applyAlignment="1">
      <alignment horizontal="right" wrapText="1" readingOrder="2"/>
    </xf>
    <xf numFmtId="0" fontId="14" fillId="17" borderId="23" xfId="0" applyFont="1" applyFill="1" applyBorder="1" applyAlignment="1">
      <alignment horizontal="right" wrapText="1" readingOrder="2"/>
    </xf>
    <xf numFmtId="165" fontId="14" fillId="17" borderId="12" xfId="0" applyNumberFormat="1" applyFont="1" applyFill="1" applyBorder="1" applyAlignment="1">
      <alignment wrapText="1"/>
    </xf>
    <xf numFmtId="165" fontId="14" fillId="17" borderId="10" xfId="0" applyNumberFormat="1" applyFont="1" applyFill="1" applyBorder="1" applyAlignment="1">
      <alignment horizontal="center" wrapText="1"/>
    </xf>
    <xf numFmtId="165" fontId="14" fillId="17" borderId="12" xfId="0" applyNumberFormat="1" applyFont="1" applyFill="1" applyBorder="1" applyAlignment="1">
      <alignment horizontal="center" wrapText="1"/>
    </xf>
    <xf numFmtId="165" fontId="14" fillId="17" borderId="10" xfId="0" applyNumberFormat="1" applyFont="1" applyFill="1" applyBorder="1" applyAlignment="1">
      <alignment wrapText="1"/>
    </xf>
    <xf numFmtId="165" fontId="14" fillId="0" borderId="91" xfId="0" applyNumberFormat="1" applyFont="1" applyBorder="1" applyAlignment="1">
      <alignment wrapText="1"/>
    </xf>
    <xf numFmtId="0" fontId="53" fillId="17" borderId="15" xfId="0" applyFont="1" applyFill="1" applyBorder="1" applyAlignment="1">
      <alignment horizontal="center" vertical="center"/>
    </xf>
    <xf numFmtId="0" fontId="11" fillId="17" borderId="0" xfId="0" applyFont="1" applyFill="1"/>
    <xf numFmtId="0" fontId="53" fillId="17" borderId="20" xfId="0" applyFont="1" applyFill="1" applyBorder="1" applyAlignment="1">
      <alignment horizontal="center" vertical="center"/>
    </xf>
    <xf numFmtId="0" fontId="17" fillId="17" borderId="10" xfId="0" applyFont="1" applyFill="1" applyBorder="1" applyAlignment="1">
      <alignment horizontal="right" readingOrder="2"/>
    </xf>
    <xf numFmtId="0" fontId="17" fillId="17" borderId="14" xfId="0" applyFont="1" applyFill="1" applyBorder="1" applyAlignment="1">
      <alignment horizontal="right" readingOrder="2"/>
    </xf>
    <xf numFmtId="0" fontId="17" fillId="17" borderId="11" xfId="0" applyFont="1" applyFill="1" applyBorder="1" applyAlignment="1">
      <alignment wrapText="1"/>
    </xf>
    <xf numFmtId="0" fontId="17" fillId="17" borderId="4" xfId="0" applyFont="1" applyFill="1" applyBorder="1" applyAlignment="1">
      <alignment wrapText="1"/>
    </xf>
    <xf numFmtId="0" fontId="17" fillId="18" borderId="32" xfId="0" applyFont="1" applyFill="1" applyBorder="1" applyAlignment="1">
      <alignment horizontal="center" vertical="center" wrapText="1" readingOrder="1"/>
    </xf>
    <xf numFmtId="0" fontId="11" fillId="4" borderId="0" xfId="0" applyFont="1" applyFill="1"/>
    <xf numFmtId="164" fontId="28" fillId="0" borderId="32" xfId="0" applyNumberFormat="1" applyFont="1" applyBorder="1" applyAlignment="1">
      <alignment horizontal="center" wrapText="1" readingOrder="2"/>
    </xf>
    <xf numFmtId="49" fontId="28" fillId="3" borderId="90" xfId="0" applyNumberFormat="1" applyFont="1" applyFill="1" applyBorder="1" applyAlignment="1">
      <alignment horizontal="center" wrapText="1" readingOrder="2"/>
    </xf>
    <xf numFmtId="164" fontId="14" fillId="17" borderId="32" xfId="0" applyNumberFormat="1" applyFont="1" applyFill="1" applyBorder="1" applyAlignment="1">
      <alignment horizontal="center" vertical="center"/>
    </xf>
    <xf numFmtId="164" fontId="28" fillId="15" borderId="4" xfId="0" applyNumberFormat="1" applyFont="1" applyFill="1" applyBorder="1" applyAlignment="1">
      <alignment horizontal="center" wrapText="1" readingOrder="1"/>
    </xf>
    <xf numFmtId="164" fontId="14" fillId="17" borderId="75" xfId="0" applyNumberFormat="1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 vertical="center" wrapText="1" readingOrder="1"/>
    </xf>
    <xf numFmtId="0" fontId="14" fillId="2" borderId="12" xfId="0" applyFont="1" applyFill="1" applyBorder="1" applyAlignment="1">
      <alignment horizontal="center" vertical="center" wrapText="1" readingOrder="1"/>
    </xf>
    <xf numFmtId="0" fontId="14" fillId="2" borderId="94" xfId="0" applyFont="1" applyFill="1" applyBorder="1" applyAlignment="1">
      <alignment horizontal="center" vertical="center" wrapText="1" readingOrder="2"/>
    </xf>
    <xf numFmtId="0" fontId="28" fillId="0" borderId="32" xfId="0" applyFont="1" applyBorder="1" applyAlignment="1">
      <alignment horizontal="center" wrapText="1" readingOrder="1"/>
    </xf>
    <xf numFmtId="0" fontId="14" fillId="2" borderId="10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164" fontId="31" fillId="17" borderId="32" xfId="0" applyNumberFormat="1" applyFont="1" applyFill="1" applyBorder="1" applyAlignment="1">
      <alignment horizontal="center" readingOrder="2"/>
    </xf>
    <xf numFmtId="49" fontId="28" fillId="3" borderId="75" xfId="0" applyNumberFormat="1" applyFont="1" applyFill="1" applyBorder="1" applyAlignment="1">
      <alignment horizontal="center" wrapText="1" readingOrder="2"/>
    </xf>
    <xf numFmtId="0" fontId="28" fillId="15" borderId="4" xfId="0" applyFont="1" applyFill="1" applyBorder="1" applyAlignment="1">
      <alignment wrapText="1"/>
    </xf>
    <xf numFmtId="164" fontId="32" fillId="2" borderId="75" xfId="0" applyNumberFormat="1" applyFont="1" applyFill="1" applyBorder="1" applyAlignment="1">
      <alignment horizontal="center" vertical="center" wrapText="1"/>
    </xf>
    <xf numFmtId="0" fontId="28" fillId="15" borderId="11" xfId="0" applyFont="1" applyFill="1" applyBorder="1" applyAlignment="1">
      <alignment wrapText="1"/>
    </xf>
    <xf numFmtId="164" fontId="28" fillId="0" borderId="28" xfId="0" applyNumberFormat="1" applyFont="1" applyBorder="1" applyAlignment="1">
      <alignment horizontal="center" wrapText="1" readingOrder="2"/>
    </xf>
    <xf numFmtId="0" fontId="28" fillId="16" borderId="90" xfId="0" applyFont="1" applyFill="1" applyBorder="1" applyAlignment="1">
      <alignment horizontal="center" wrapText="1" readingOrder="2"/>
    </xf>
    <xf numFmtId="164" fontId="28" fillId="16" borderId="69" xfId="0" applyNumberFormat="1" applyFont="1" applyFill="1" applyBorder="1" applyAlignment="1">
      <alignment horizontal="center" wrapText="1" readingOrder="1"/>
    </xf>
    <xf numFmtId="164" fontId="28" fillId="16" borderId="90" xfId="0" applyNumberFormat="1" applyFont="1" applyFill="1" applyBorder="1" applyAlignment="1">
      <alignment horizontal="center" wrapText="1" readingOrder="2"/>
    </xf>
    <xf numFmtId="0" fontId="31" fillId="19" borderId="20" xfId="0" applyFont="1" applyFill="1" applyBorder="1" applyAlignment="1">
      <alignment horizontal="right" readingOrder="2"/>
    </xf>
    <xf numFmtId="0" fontId="29" fillId="19" borderId="4" xfId="0" applyFont="1" applyFill="1" applyBorder="1" applyAlignment="1">
      <alignment horizontal="right" readingOrder="2"/>
    </xf>
    <xf numFmtId="0" fontId="17" fillId="4" borderId="4" xfId="0" applyFont="1" applyFill="1" applyBorder="1" applyAlignment="1">
      <alignment horizontal="right" readingOrder="2"/>
    </xf>
    <xf numFmtId="0" fontId="28" fillId="15" borderId="4" xfId="0" applyFont="1" applyFill="1" applyBorder="1" applyAlignment="1">
      <alignment horizontal="center" wrapText="1"/>
    </xf>
    <xf numFmtId="164" fontId="28" fillId="3" borderId="90" xfId="0" applyNumberFormat="1" applyFont="1" applyFill="1" applyBorder="1" applyAlignment="1">
      <alignment horizontal="center" wrapText="1" readingOrder="2"/>
    </xf>
    <xf numFmtId="164" fontId="28" fillId="3" borderId="75" xfId="0" applyNumberFormat="1" applyFont="1" applyFill="1" applyBorder="1" applyAlignment="1">
      <alignment horizontal="center" wrapText="1" readingOrder="2"/>
    </xf>
    <xf numFmtId="0" fontId="28" fillId="4" borderId="11" xfId="0" applyFont="1" applyFill="1" applyBorder="1" applyAlignment="1">
      <alignment horizontal="center" wrapText="1"/>
    </xf>
    <xf numFmtId="164" fontId="28" fillId="16" borderId="32" xfId="0" applyNumberFormat="1" applyFont="1" applyFill="1" applyBorder="1" applyAlignment="1">
      <alignment horizontal="center" wrapText="1" readingOrder="1"/>
    </xf>
    <xf numFmtId="164" fontId="29" fillId="19" borderId="19" xfId="0" applyNumberFormat="1" applyFont="1" applyFill="1" applyBorder="1" applyAlignment="1">
      <alignment horizontal="right" readingOrder="2"/>
    </xf>
    <xf numFmtId="164" fontId="31" fillId="4" borderId="12" xfId="0" applyNumberFormat="1" applyFont="1" applyFill="1" applyBorder="1" applyAlignment="1">
      <alignment horizontal="right" vertical="center" readingOrder="2"/>
    </xf>
    <xf numFmtId="0" fontId="31" fillId="19" borderId="4" xfId="0" applyFont="1" applyFill="1" applyBorder="1" applyAlignment="1">
      <alignment horizontal="right" vertical="center" readingOrder="2"/>
    </xf>
    <xf numFmtId="0" fontId="28" fillId="15" borderId="22" xfId="0" applyFont="1" applyFill="1" applyBorder="1" applyAlignment="1">
      <alignment wrapText="1"/>
    </xf>
    <xf numFmtId="0" fontId="14" fillId="2" borderId="138" xfId="0" applyFont="1" applyFill="1" applyBorder="1" applyAlignment="1">
      <alignment horizontal="center" wrapText="1" readingOrder="2"/>
    </xf>
    <xf numFmtId="0" fontId="14" fillId="2" borderId="72" xfId="0" applyFont="1" applyFill="1" applyBorder="1" applyAlignment="1">
      <alignment horizontal="center" wrapText="1" readingOrder="2"/>
    </xf>
    <xf numFmtId="5" fontId="15" fillId="0" borderId="32" xfId="0" applyNumberFormat="1" applyFont="1" applyBorder="1" applyAlignment="1">
      <alignment horizontal="center" vertical="center"/>
    </xf>
    <xf numFmtId="165" fontId="14" fillId="17" borderId="32" xfId="0" applyNumberFormat="1" applyFont="1" applyFill="1" applyBorder="1" applyAlignment="1">
      <alignment horizontal="right" wrapText="1" readingOrder="2"/>
    </xf>
    <xf numFmtId="165" fontId="14" fillId="0" borderId="8" xfId="0" applyNumberFormat="1" applyFont="1" applyBorder="1" applyAlignment="1">
      <alignment wrapText="1"/>
    </xf>
    <xf numFmtId="165" fontId="14" fillId="0" borderId="91" xfId="0" applyNumberFormat="1" applyFont="1" applyBorder="1" applyAlignment="1">
      <alignment horizontal="center" wrapText="1"/>
    </xf>
    <xf numFmtId="0" fontId="53" fillId="19" borderId="15" xfId="0" applyFont="1" applyFill="1" applyBorder="1" applyAlignment="1">
      <alignment horizontal="center" vertical="center"/>
    </xf>
    <xf numFmtId="0" fontId="53" fillId="19" borderId="20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right" readingOrder="2"/>
    </xf>
    <xf numFmtId="1" fontId="17" fillId="4" borderId="11" xfId="0" applyNumberFormat="1" applyFont="1" applyFill="1" applyBorder="1" applyAlignment="1">
      <alignment wrapText="1"/>
    </xf>
    <xf numFmtId="0" fontId="17" fillId="4" borderId="4" xfId="0" applyFont="1" applyFill="1" applyBorder="1" applyAlignment="1">
      <alignment wrapText="1"/>
    </xf>
    <xf numFmtId="1" fontId="14" fillId="14" borderId="32" xfId="0" applyNumberFormat="1" applyFont="1" applyFill="1" applyBorder="1" applyAlignment="1">
      <alignment horizontal="center" vertical="center" wrapText="1" readingOrder="1"/>
    </xf>
    <xf numFmtId="0" fontId="14" fillId="14" borderId="75" xfId="0" applyFont="1" applyFill="1" applyBorder="1" applyAlignment="1">
      <alignment horizontal="center" vertical="center" wrapText="1" readingOrder="1"/>
    </xf>
    <xf numFmtId="1" fontId="28" fillId="3" borderId="90" xfId="0" applyNumberFormat="1" applyFont="1" applyFill="1" applyBorder="1" applyAlignment="1">
      <alignment horizontal="center" wrapText="1" readingOrder="2"/>
    </xf>
    <xf numFmtId="1" fontId="28" fillId="16" borderId="90" xfId="0" applyNumberFormat="1" applyFont="1" applyFill="1" applyBorder="1" applyAlignment="1">
      <alignment horizontal="center" wrapText="1" readingOrder="2"/>
    </xf>
    <xf numFmtId="1" fontId="28" fillId="4" borderId="11" xfId="0" applyNumberFormat="1" applyFont="1" applyFill="1" applyBorder="1" applyAlignment="1">
      <alignment horizontal="center" wrapText="1" readingOrder="1"/>
    </xf>
    <xf numFmtId="0" fontId="14" fillId="14" borderId="10" xfId="0" applyFont="1" applyFill="1" applyBorder="1" applyAlignment="1">
      <alignment horizontal="center" vertical="center" wrapText="1" readingOrder="1"/>
    </xf>
    <xf numFmtId="0" fontId="14" fillId="14" borderId="12" xfId="0" applyFont="1" applyFill="1" applyBorder="1" applyAlignment="1">
      <alignment horizontal="center" vertical="center" wrapText="1" readingOrder="1"/>
    </xf>
    <xf numFmtId="0" fontId="14" fillId="14" borderId="94" xfId="0" applyFont="1" applyFill="1" applyBorder="1" applyAlignment="1">
      <alignment horizontal="center" vertical="center" wrapText="1" readingOrder="2"/>
    </xf>
    <xf numFmtId="0" fontId="14" fillId="14" borderId="10" xfId="0" applyFont="1" applyFill="1" applyBorder="1" applyAlignment="1">
      <alignment vertical="center"/>
    </xf>
    <xf numFmtId="0" fontId="14" fillId="14" borderId="11" xfId="0" applyFont="1" applyFill="1" applyBorder="1" applyAlignment="1">
      <alignment vertical="center"/>
    </xf>
    <xf numFmtId="0" fontId="14" fillId="14" borderId="4" xfId="0" applyFont="1" applyFill="1" applyBorder="1" applyAlignment="1">
      <alignment vertical="center"/>
    </xf>
    <xf numFmtId="1" fontId="28" fillId="4" borderId="11" xfId="0" applyNumberFormat="1" applyFont="1" applyFill="1" applyBorder="1" applyAlignment="1">
      <alignment wrapText="1"/>
    </xf>
    <xf numFmtId="164" fontId="32" fillId="14" borderId="75" xfId="0" applyNumberFormat="1" applyFont="1" applyFill="1" applyBorder="1" applyAlignment="1">
      <alignment horizontal="center" vertical="center" wrapText="1"/>
    </xf>
    <xf numFmtId="164" fontId="28" fillId="0" borderId="90" xfId="0" applyNumberFormat="1" applyFont="1" applyBorder="1" applyAlignment="1">
      <alignment horizontal="center" wrapText="1" readingOrder="2"/>
    </xf>
    <xf numFmtId="1" fontId="28" fillId="0" borderId="90" xfId="0" applyNumberFormat="1" applyFont="1" applyBorder="1" applyAlignment="1">
      <alignment horizontal="center" wrapText="1" readingOrder="2"/>
    </xf>
    <xf numFmtId="1" fontId="28" fillId="4" borderId="4" xfId="0" applyNumberFormat="1" applyFont="1" applyFill="1" applyBorder="1" applyAlignment="1">
      <alignment wrapText="1"/>
    </xf>
    <xf numFmtId="1" fontId="28" fillId="4" borderId="22" xfId="0" applyNumberFormat="1" applyFont="1" applyFill="1" applyBorder="1" applyAlignment="1">
      <alignment wrapText="1"/>
    </xf>
    <xf numFmtId="1" fontId="28" fillId="4" borderId="4" xfId="0" applyNumberFormat="1" applyFont="1" applyFill="1" applyBorder="1" applyAlignment="1">
      <alignment horizontal="center" wrapText="1"/>
    </xf>
    <xf numFmtId="1" fontId="14" fillId="2" borderId="32" xfId="0" applyNumberFormat="1" applyFont="1" applyFill="1" applyBorder="1" applyAlignment="1">
      <alignment horizontal="center" vertical="center" wrapText="1" readingOrder="2"/>
    </xf>
    <xf numFmtId="0" fontId="28" fillId="0" borderId="90" xfId="0" applyFont="1" applyBorder="1" applyAlignment="1">
      <alignment horizontal="center" wrapText="1" readingOrder="2"/>
    </xf>
    <xf numFmtId="164" fontId="31" fillId="17" borderId="12" xfId="0" applyNumberFormat="1" applyFont="1" applyFill="1" applyBorder="1" applyAlignment="1">
      <alignment horizontal="right" vertical="center" readingOrder="2"/>
    </xf>
    <xf numFmtId="1" fontId="15" fillId="3" borderId="4" xfId="0" applyNumberFormat="1" applyFont="1" applyFill="1" applyBorder="1" applyAlignment="1">
      <alignment wrapText="1"/>
    </xf>
    <xf numFmtId="1" fontId="0" fillId="0" borderId="0" xfId="0" applyNumberFormat="1"/>
    <xf numFmtId="0" fontId="14" fillId="14" borderId="72" xfId="0" applyFont="1" applyFill="1" applyBorder="1" applyAlignment="1">
      <alignment horizontal="center" wrapText="1" readingOrder="2"/>
    </xf>
    <xf numFmtId="1" fontId="14" fillId="0" borderId="8" xfId="0" applyNumberFormat="1" applyFont="1" applyBorder="1" applyAlignment="1">
      <alignment wrapText="1"/>
    </xf>
    <xf numFmtId="0" fontId="28" fillId="3" borderId="4" xfId="0" applyFont="1" applyFill="1" applyBorder="1" applyAlignment="1">
      <alignment horizontal="center" vertical="center" readingOrder="1"/>
    </xf>
    <xf numFmtId="0" fontId="14" fillId="17" borderId="80" xfId="0" applyFont="1" applyFill="1" applyBorder="1" applyAlignment="1">
      <alignment horizontal="center" vertical="center" readingOrder="1"/>
    </xf>
    <xf numFmtId="0" fontId="14" fillId="17" borderId="81" xfId="0" applyFont="1" applyFill="1" applyBorder="1" applyAlignment="1">
      <alignment horizontal="center" vertical="center" wrapText="1" readingOrder="1"/>
    </xf>
    <xf numFmtId="0" fontId="27" fillId="4" borderId="81" xfId="0" applyFont="1" applyFill="1" applyBorder="1" applyAlignment="1">
      <alignment horizontal="center" vertical="center" readingOrder="1"/>
    </xf>
    <xf numFmtId="0" fontId="27" fillId="6" borderId="81" xfId="0" applyFont="1" applyFill="1" applyBorder="1" applyAlignment="1">
      <alignment horizontal="center" vertical="center" readingOrder="1"/>
    </xf>
    <xf numFmtId="0" fontId="28" fillId="3" borderId="90" xfId="0" applyFont="1" applyFill="1" applyBorder="1" applyAlignment="1">
      <alignment horizontal="center" vertical="center" wrapText="1" readingOrder="2"/>
    </xf>
    <xf numFmtId="174" fontId="25" fillId="17" borderId="106" xfId="0" applyNumberFormat="1" applyFont="1" applyFill="1" applyBorder="1" applyAlignment="1">
      <alignment horizontal="center" vertical="center" wrapText="1" readingOrder="1"/>
    </xf>
    <xf numFmtId="174" fontId="28" fillId="0" borderId="68" xfId="0" applyNumberFormat="1" applyFont="1" applyBorder="1" applyAlignment="1">
      <alignment horizontal="center" vertical="center" readingOrder="1"/>
    </xf>
    <xf numFmtId="174" fontId="28" fillId="20" borderId="68" xfId="0" applyNumberFormat="1" applyFont="1" applyFill="1" applyBorder="1" applyAlignment="1">
      <alignment horizontal="center" vertical="center" readingOrder="1"/>
    </xf>
    <xf numFmtId="49" fontId="28" fillId="3" borderId="90" xfId="0" applyNumberFormat="1" applyFont="1" applyFill="1" applyBorder="1" applyAlignment="1">
      <alignment horizontal="center" vertical="center" wrapText="1" readingOrder="2"/>
    </xf>
    <xf numFmtId="164" fontId="28" fillId="3" borderId="90" xfId="0" applyNumberFormat="1" applyFont="1" applyFill="1" applyBorder="1" applyAlignment="1">
      <alignment horizontal="center" vertical="center" wrapText="1" readingOrder="2"/>
    </xf>
    <xf numFmtId="174" fontId="28" fillId="0" borderId="149" xfId="0" applyNumberFormat="1" applyFont="1" applyBorder="1" applyAlignment="1">
      <alignment horizontal="center" vertical="center" readingOrder="1"/>
    </xf>
    <xf numFmtId="174" fontId="28" fillId="0" borderId="39" xfId="0" applyNumberFormat="1" applyFont="1" applyBorder="1" applyAlignment="1">
      <alignment horizontal="center" vertical="center" readingOrder="1"/>
    </xf>
    <xf numFmtId="174" fontId="28" fillId="0" borderId="150" xfId="0" applyNumberFormat="1" applyFont="1" applyBorder="1" applyAlignment="1">
      <alignment horizontal="center" vertical="center" readingOrder="1"/>
    </xf>
    <xf numFmtId="0" fontId="28" fillId="4" borderId="34" xfId="0" applyFont="1" applyFill="1" applyBorder="1" applyAlignment="1">
      <alignment horizontal="center" vertical="center" readingOrder="1"/>
    </xf>
    <xf numFmtId="0" fontId="27" fillId="4" borderId="35" xfId="0" applyFont="1" applyFill="1" applyBorder="1" applyAlignment="1">
      <alignment horizontal="center" vertical="center" wrapText="1" readingOrder="1"/>
    </xf>
    <xf numFmtId="174" fontId="27" fillId="4" borderId="35" xfId="0" applyNumberFormat="1" applyFont="1" applyFill="1" applyBorder="1" applyAlignment="1">
      <alignment horizontal="center" vertical="center" wrapText="1" readingOrder="1"/>
    </xf>
    <xf numFmtId="174" fontId="28" fillId="4" borderId="35" xfId="0" applyNumberFormat="1" applyFont="1" applyFill="1" applyBorder="1" applyAlignment="1">
      <alignment horizontal="center" vertical="center" readingOrder="1"/>
    </xf>
    <xf numFmtId="174" fontId="28" fillId="4" borderId="36" xfId="0" applyNumberFormat="1" applyFont="1" applyFill="1" applyBorder="1" applyAlignment="1">
      <alignment horizontal="center" vertical="center" readingOrder="1"/>
    </xf>
    <xf numFmtId="0" fontId="27" fillId="3" borderId="21" xfId="0" applyFont="1" applyFill="1" applyBorder="1" applyAlignment="1">
      <alignment horizontal="center" vertical="center" readingOrder="1"/>
    </xf>
    <xf numFmtId="0" fontId="27" fillId="3" borderId="43" xfId="0" applyFont="1" applyFill="1" applyBorder="1" applyAlignment="1">
      <alignment horizontal="center" vertical="center" wrapText="1" readingOrder="1"/>
    </xf>
    <xf numFmtId="174" fontId="27" fillId="3" borderId="22" xfId="0" applyNumberFormat="1" applyFont="1" applyFill="1" applyBorder="1" applyAlignment="1">
      <alignment horizontal="center" vertical="center" wrapText="1" readingOrder="1"/>
    </xf>
    <xf numFmtId="174" fontId="27" fillId="3" borderId="22" xfId="0" applyNumberFormat="1" applyFont="1" applyFill="1" applyBorder="1" applyAlignment="1">
      <alignment horizontal="center" vertical="center" readingOrder="1"/>
    </xf>
    <xf numFmtId="174" fontId="27" fillId="3" borderId="43" xfId="0" applyNumberFormat="1" applyFont="1" applyFill="1" applyBorder="1" applyAlignment="1">
      <alignment horizontal="center" vertical="center" readingOrder="1"/>
    </xf>
    <xf numFmtId="174" fontId="27" fillId="3" borderId="44" xfId="0" applyNumberFormat="1" applyFont="1" applyFill="1" applyBorder="1" applyAlignment="1">
      <alignment horizontal="center" vertical="center" readingOrder="1"/>
    </xf>
    <xf numFmtId="164" fontId="28" fillId="3" borderId="4" xfId="0" applyNumberFormat="1" applyFont="1" applyFill="1" applyBorder="1" applyAlignment="1">
      <alignment horizontal="center" vertical="center" wrapText="1" readingOrder="1"/>
    </xf>
    <xf numFmtId="0" fontId="0" fillId="4" borderId="4" xfId="0" applyFill="1" applyBorder="1"/>
    <xf numFmtId="0" fontId="53" fillId="3" borderId="4" xfId="0" applyFont="1" applyFill="1" applyBorder="1" applyAlignment="1">
      <alignment vertical="center"/>
    </xf>
    <xf numFmtId="0" fontId="14" fillId="7" borderId="70" xfId="0" applyFont="1" applyFill="1" applyBorder="1" applyAlignment="1">
      <alignment horizontal="center"/>
    </xf>
    <xf numFmtId="0" fontId="14" fillId="7" borderId="71" xfId="0" applyFont="1" applyFill="1" applyBorder="1" applyAlignment="1">
      <alignment horizontal="center"/>
    </xf>
    <xf numFmtId="0" fontId="14" fillId="7" borderId="72" xfId="0" applyFont="1" applyFill="1" applyBorder="1" applyAlignment="1">
      <alignment horizontal="center"/>
    </xf>
    <xf numFmtId="0" fontId="14" fillId="7" borderId="74" xfId="0" applyFont="1" applyFill="1" applyBorder="1" applyAlignment="1">
      <alignment horizontal="center"/>
    </xf>
    <xf numFmtId="0" fontId="0" fillId="3" borderId="67" xfId="0" applyFill="1" applyBorder="1" applyAlignment="1">
      <alignment horizontal="center"/>
    </xf>
    <xf numFmtId="176" fontId="0" fillId="3" borderId="68" xfId="0" applyNumberFormat="1" applyFill="1" applyBorder="1" applyAlignment="1">
      <alignment horizontal="center"/>
    </xf>
    <xf numFmtId="0" fontId="0" fillId="3" borderId="68" xfId="0" applyFill="1" applyBorder="1" applyAlignment="1">
      <alignment horizontal="center"/>
    </xf>
    <xf numFmtId="14" fontId="0" fillId="3" borderId="68" xfId="0" applyNumberFormat="1" applyFill="1" applyBorder="1" applyAlignment="1">
      <alignment horizontal="center"/>
    </xf>
    <xf numFmtId="176" fontId="0" fillId="3" borderId="69" xfId="0" applyNumberFormat="1" applyFill="1" applyBorder="1" applyAlignment="1">
      <alignment horizontal="center"/>
    </xf>
    <xf numFmtId="0" fontId="6" fillId="7" borderId="32" xfId="0" applyFont="1" applyFill="1" applyBorder="1" applyAlignment="1">
      <alignment horizontal="center"/>
    </xf>
    <xf numFmtId="176" fontId="0" fillId="3" borderId="39" xfId="0" applyNumberFormat="1" applyFill="1" applyBorder="1" applyAlignment="1">
      <alignment horizontal="center"/>
    </xf>
    <xf numFmtId="176" fontId="0" fillId="3" borderId="40" xfId="0" applyNumberForma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  <xf numFmtId="0" fontId="9" fillId="3" borderId="39" xfId="0" applyFont="1" applyFill="1" applyBorder="1" applyAlignment="1">
      <alignment horizontal="center"/>
    </xf>
    <xf numFmtId="176" fontId="0" fillId="3" borderId="43" xfId="0" applyNumberFormat="1" applyFill="1" applyBorder="1" applyAlignment="1">
      <alignment horizontal="center"/>
    </xf>
    <xf numFmtId="176" fontId="0" fillId="3" borderId="44" xfId="0" applyNumberFormat="1" applyFill="1" applyBorder="1" applyAlignment="1">
      <alignment horizontal="center"/>
    </xf>
    <xf numFmtId="0" fontId="62" fillId="17" borderId="138" xfId="0" applyFont="1" applyFill="1" applyBorder="1" applyAlignment="1">
      <alignment horizontal="center"/>
    </xf>
    <xf numFmtId="176" fontId="62" fillId="17" borderId="132" xfId="0" applyNumberFormat="1" applyFont="1" applyFill="1" applyBorder="1" applyAlignment="1">
      <alignment horizontal="center"/>
    </xf>
    <xf numFmtId="0" fontId="62" fillId="17" borderId="132" xfId="0" applyFont="1" applyFill="1" applyBorder="1" applyAlignment="1">
      <alignment horizontal="center"/>
    </xf>
    <xf numFmtId="0" fontId="62" fillId="17" borderId="133" xfId="0" applyFont="1" applyFill="1" applyBorder="1" applyAlignment="1">
      <alignment horizontal="center"/>
    </xf>
    <xf numFmtId="176" fontId="62" fillId="17" borderId="140" xfId="0" applyNumberFormat="1" applyFont="1" applyFill="1" applyBorder="1" applyAlignment="1">
      <alignment horizontal="center"/>
    </xf>
    <xf numFmtId="0" fontId="0" fillId="4" borderId="21" xfId="0" applyFill="1" applyBorder="1"/>
    <xf numFmtId="0" fontId="0" fillId="4" borderId="22" xfId="0" applyFill="1" applyBorder="1"/>
    <xf numFmtId="0" fontId="8" fillId="4" borderId="22" xfId="0" applyFont="1" applyFill="1" applyBorder="1"/>
    <xf numFmtId="0" fontId="0" fillId="4" borderId="23" xfId="0" applyFill="1" applyBorder="1"/>
    <xf numFmtId="0" fontId="27" fillId="3" borderId="38" xfId="0" applyFont="1" applyFill="1" applyBorder="1" applyAlignment="1">
      <alignment horizontal="center"/>
    </xf>
    <xf numFmtId="0" fontId="27" fillId="3" borderId="40" xfId="0" applyFont="1" applyFill="1" applyBorder="1" applyAlignment="1">
      <alignment horizontal="center" wrapText="1"/>
    </xf>
    <xf numFmtId="0" fontId="7" fillId="3" borderId="38" xfId="0" applyFont="1" applyFill="1" applyBorder="1"/>
    <xf numFmtId="164" fontId="8" fillId="3" borderId="40" xfId="0" applyNumberFormat="1" applyFont="1" applyFill="1" applyBorder="1"/>
    <xf numFmtId="0" fontId="27" fillId="3" borderId="42" xfId="0" applyFont="1" applyFill="1" applyBorder="1"/>
    <xf numFmtId="165" fontId="27" fillId="3" borderId="44" xfId="0" applyNumberFormat="1" applyFont="1" applyFill="1" applyBorder="1"/>
    <xf numFmtId="44" fontId="5" fillId="4" borderId="15" xfId="0" applyNumberFormat="1" applyFont="1" applyFill="1" applyBorder="1" applyAlignment="1">
      <alignment horizontal="center"/>
    </xf>
    <xf numFmtId="0" fontId="27" fillId="4" borderId="32" xfId="0" applyFont="1" applyFill="1" applyBorder="1" applyAlignment="1">
      <alignment horizontal="center"/>
    </xf>
    <xf numFmtId="0" fontId="25" fillId="17" borderId="13" xfId="0" applyFont="1" applyFill="1" applyBorder="1" applyAlignment="1">
      <alignment horizontal="center"/>
    </xf>
    <xf numFmtId="17" fontId="14" fillId="17" borderId="108" xfId="0" applyNumberFormat="1" applyFont="1" applyFill="1" applyBorder="1" applyAlignment="1">
      <alignment horizontal="center"/>
    </xf>
    <xf numFmtId="0" fontId="14" fillId="14" borderId="13" xfId="0" applyFont="1" applyFill="1" applyBorder="1" applyAlignment="1">
      <alignment horizontal="center"/>
    </xf>
    <xf numFmtId="174" fontId="28" fillId="0" borderId="67" xfId="0" applyNumberFormat="1" applyFont="1" applyBorder="1" applyAlignment="1">
      <alignment horizontal="center"/>
    </xf>
    <xf numFmtId="174" fontId="28" fillId="0" borderId="68" xfId="0" applyNumberFormat="1" applyFont="1" applyBorder="1" applyAlignment="1">
      <alignment horizontal="center"/>
    </xf>
    <xf numFmtId="174" fontId="28" fillId="0" borderId="122" xfId="0" applyNumberFormat="1" applyFont="1" applyBorder="1" applyAlignment="1">
      <alignment horizontal="center"/>
    </xf>
    <xf numFmtId="174" fontId="28" fillId="0" borderId="69" xfId="0" applyNumberFormat="1" applyFont="1" applyBorder="1" applyAlignment="1">
      <alignment horizontal="center"/>
    </xf>
    <xf numFmtId="0" fontId="14" fillId="14" borderId="19" xfId="0" applyFont="1" applyFill="1" applyBorder="1" applyAlignment="1">
      <alignment horizontal="center"/>
    </xf>
    <xf numFmtId="174" fontId="28" fillId="0" borderId="152" xfId="0" applyNumberFormat="1" applyFont="1" applyBorder="1" applyAlignment="1">
      <alignment horizontal="center"/>
    </xf>
    <xf numFmtId="174" fontId="28" fillId="0" borderId="153" xfId="0" applyNumberFormat="1" applyFont="1" applyBorder="1" applyAlignment="1">
      <alignment horizontal="center"/>
    </xf>
    <xf numFmtId="174" fontId="28" fillId="0" borderId="154" xfId="0" applyNumberFormat="1" applyFont="1" applyBorder="1" applyAlignment="1">
      <alignment horizontal="center"/>
    </xf>
    <xf numFmtId="174" fontId="28" fillId="0" borderId="155" xfId="0" applyNumberFormat="1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174" fontId="28" fillId="12" borderId="106" xfId="0" applyNumberFormat="1" applyFont="1" applyFill="1" applyBorder="1" applyAlignment="1">
      <alignment horizontal="center"/>
    </xf>
    <xf numFmtId="174" fontId="28" fillId="12" borderId="68" xfId="0" applyNumberFormat="1" applyFont="1" applyFill="1" applyBorder="1" applyAlignment="1">
      <alignment horizontal="center"/>
    </xf>
    <xf numFmtId="174" fontId="28" fillId="12" borderId="73" xfId="0" applyNumberFormat="1" applyFont="1" applyFill="1" applyBorder="1" applyAlignment="1">
      <alignment horizontal="center"/>
    </xf>
    <xf numFmtId="174" fontId="28" fillId="12" borderId="69" xfId="0" applyNumberFormat="1" applyFont="1" applyFill="1" applyBorder="1" applyAlignment="1">
      <alignment horizontal="center"/>
    </xf>
    <xf numFmtId="0" fontId="27" fillId="0" borderId="28" xfId="0" applyFont="1" applyBorder="1" applyAlignment="1">
      <alignment horizontal="center"/>
    </xf>
    <xf numFmtId="174" fontId="28" fillId="12" borderId="156" xfId="0" applyNumberFormat="1" applyFont="1" applyFill="1" applyBorder="1" applyAlignment="1">
      <alignment horizontal="center"/>
    </xf>
    <xf numFmtId="174" fontId="28" fillId="12" borderId="43" xfId="0" applyNumberFormat="1" applyFont="1" applyFill="1" applyBorder="1" applyAlignment="1">
      <alignment horizontal="center"/>
    </xf>
    <xf numFmtId="174" fontId="28" fillId="12" borderId="139" xfId="0" applyNumberFormat="1" applyFont="1" applyFill="1" applyBorder="1" applyAlignment="1">
      <alignment horizontal="center"/>
    </xf>
    <xf numFmtId="174" fontId="28" fillId="12" borderId="44" xfId="0" applyNumberFormat="1" applyFont="1" applyFill="1" applyBorder="1" applyAlignment="1">
      <alignment horizontal="center"/>
    </xf>
    <xf numFmtId="0" fontId="27" fillId="3" borderId="94" xfId="0" applyFont="1" applyFill="1" applyBorder="1" applyAlignment="1">
      <alignment horizontal="center"/>
    </xf>
    <xf numFmtId="174" fontId="28" fillId="12" borderId="157" xfId="0" applyNumberFormat="1" applyFont="1" applyFill="1" applyBorder="1" applyAlignment="1">
      <alignment horizontal="center"/>
    </xf>
    <xf numFmtId="174" fontId="28" fillId="12" borderId="35" xfId="0" applyNumberFormat="1" applyFont="1" applyFill="1" applyBorder="1" applyAlignment="1">
      <alignment horizontal="center"/>
    </xf>
    <xf numFmtId="174" fontId="28" fillId="12" borderId="131" xfId="0" applyNumberFormat="1" applyFont="1" applyFill="1" applyBorder="1" applyAlignment="1">
      <alignment horizontal="center"/>
    </xf>
    <xf numFmtId="174" fontId="28" fillId="12" borderId="36" xfId="0" applyNumberFormat="1" applyFont="1" applyFill="1" applyBorder="1" applyAlignment="1">
      <alignment horizontal="center"/>
    </xf>
    <xf numFmtId="0" fontId="27" fillId="3" borderId="88" xfId="0" applyFont="1" applyFill="1" applyBorder="1" applyAlignment="1">
      <alignment horizontal="center"/>
    </xf>
    <xf numFmtId="174" fontId="28" fillId="12" borderId="118" xfId="0" applyNumberFormat="1" applyFont="1" applyFill="1" applyBorder="1" applyAlignment="1">
      <alignment horizontal="center"/>
    </xf>
    <xf numFmtId="174" fontId="28" fillId="12" borderId="81" xfId="0" applyNumberFormat="1" applyFont="1" applyFill="1" applyBorder="1" applyAlignment="1">
      <alignment horizontal="center"/>
    </xf>
    <xf numFmtId="174" fontId="28" fillId="12" borderId="158" xfId="0" applyNumberFormat="1" applyFont="1" applyFill="1" applyBorder="1" applyAlignment="1">
      <alignment horizontal="center"/>
    </xf>
    <xf numFmtId="174" fontId="28" fillId="12" borderId="119" xfId="0" applyNumberFormat="1" applyFont="1" applyFill="1" applyBorder="1" applyAlignment="1">
      <alignment horizontal="center"/>
    </xf>
    <xf numFmtId="0" fontId="27" fillId="3" borderId="19" xfId="0" applyFont="1" applyFill="1" applyBorder="1" applyAlignment="1">
      <alignment horizontal="center"/>
    </xf>
    <xf numFmtId="174" fontId="28" fillId="12" borderId="67" xfId="0" applyNumberFormat="1" applyFont="1" applyFill="1" applyBorder="1" applyAlignment="1">
      <alignment horizontal="center"/>
    </xf>
    <xf numFmtId="0" fontId="27" fillId="3" borderId="21" xfId="0" applyFont="1" applyFill="1" applyBorder="1" applyAlignment="1">
      <alignment horizontal="center"/>
    </xf>
    <xf numFmtId="174" fontId="28" fillId="12" borderId="42" xfId="0" applyNumberFormat="1" applyFont="1" applyFill="1" applyBorder="1" applyAlignment="1">
      <alignment horizontal="center"/>
    </xf>
    <xf numFmtId="0" fontId="27" fillId="4" borderId="21" xfId="0" applyFont="1" applyFill="1" applyBorder="1" applyAlignment="1">
      <alignment horizontal="center"/>
    </xf>
    <xf numFmtId="174" fontId="27" fillId="4" borderId="138" xfId="0" applyNumberFormat="1" applyFont="1" applyFill="1" applyBorder="1" applyAlignment="1">
      <alignment horizontal="center"/>
    </xf>
    <xf numFmtId="174" fontId="27" fillId="4" borderId="132" xfId="0" applyNumberFormat="1" applyFont="1" applyFill="1" applyBorder="1" applyAlignment="1">
      <alignment horizontal="center"/>
    </xf>
    <xf numFmtId="174" fontId="27" fillId="4" borderId="133" xfId="0" applyNumberFormat="1" applyFont="1" applyFill="1" applyBorder="1" applyAlignment="1">
      <alignment horizontal="center"/>
    </xf>
    <xf numFmtId="174" fontId="27" fillId="4" borderId="140" xfId="0" applyNumberFormat="1" applyFont="1" applyFill="1" applyBorder="1" applyAlignment="1">
      <alignment horizontal="center"/>
    </xf>
    <xf numFmtId="9" fontId="0" fillId="3" borderId="4" xfId="0" applyNumberFormat="1" applyFill="1" applyBorder="1"/>
    <xf numFmtId="0" fontId="12" fillId="23" borderId="19" xfId="0" applyFont="1" applyFill="1" applyBorder="1"/>
    <xf numFmtId="0" fontId="12" fillId="23" borderId="4" xfId="0" applyFont="1" applyFill="1" applyBorder="1"/>
    <xf numFmtId="0" fontId="6" fillId="23" borderId="94" xfId="0" applyFont="1" applyFill="1" applyBorder="1" applyAlignment="1">
      <alignment horizontal="center"/>
    </xf>
    <xf numFmtId="0" fontId="10" fillId="23" borderId="32" xfId="0" applyFont="1" applyFill="1" applyBorder="1" applyAlignment="1">
      <alignment horizontal="right" wrapText="1"/>
    </xf>
    <xf numFmtId="177" fontId="57" fillId="11" borderId="76" xfId="0" applyNumberFormat="1" applyFont="1" applyFill="1" applyBorder="1" applyAlignment="1">
      <alignment horizontal="center"/>
    </xf>
    <xf numFmtId="10" fontId="58" fillId="11" borderId="37" xfId="0" applyNumberFormat="1" applyFont="1" applyFill="1" applyBorder="1" applyAlignment="1">
      <alignment horizontal="center"/>
    </xf>
    <xf numFmtId="177" fontId="57" fillId="11" borderId="159" xfId="0" applyNumberFormat="1" applyFont="1" applyFill="1" applyBorder="1" applyAlignment="1">
      <alignment horizontal="center"/>
    </xf>
    <xf numFmtId="177" fontId="0" fillId="3" borderId="4" xfId="0" applyNumberFormat="1" applyFill="1" applyBorder="1"/>
    <xf numFmtId="10" fontId="58" fillId="11" borderId="41" xfId="0" applyNumberFormat="1" applyFont="1" applyFill="1" applyBorder="1" applyAlignment="1">
      <alignment horizontal="center"/>
    </xf>
    <xf numFmtId="9" fontId="57" fillId="3" borderId="145" xfId="0" applyNumberFormat="1" applyFont="1" applyFill="1" applyBorder="1" applyAlignment="1">
      <alignment horizontal="center"/>
    </xf>
    <xf numFmtId="0" fontId="57" fillId="3" borderId="4" xfId="0" applyFont="1" applyFill="1" applyBorder="1"/>
    <xf numFmtId="9" fontId="57" fillId="11" borderId="145" xfId="0" applyNumberFormat="1" applyFont="1" applyFill="1" applyBorder="1" applyAlignment="1">
      <alignment horizontal="center"/>
    </xf>
    <xf numFmtId="0" fontId="10" fillId="7" borderId="32" xfId="0" applyFont="1" applyFill="1" applyBorder="1" applyAlignment="1">
      <alignment horizontal="center" vertical="center" wrapText="1"/>
    </xf>
    <xf numFmtId="4" fontId="58" fillId="4" borderId="146" xfId="0" applyNumberFormat="1" applyFont="1" applyFill="1" applyBorder="1" applyAlignment="1">
      <alignment horizontal="center" vertical="center"/>
    </xf>
    <xf numFmtId="0" fontId="57" fillId="3" borderId="22" xfId="0" applyFont="1" applyFill="1" applyBorder="1" applyAlignment="1">
      <alignment horizontal="right"/>
    </xf>
    <xf numFmtId="0" fontId="8" fillId="4" borderId="19" xfId="0" applyFont="1" applyFill="1" applyBorder="1"/>
    <xf numFmtId="0" fontId="8" fillId="4" borderId="4" xfId="0" applyFont="1" applyFill="1" applyBorder="1"/>
    <xf numFmtId="0" fontId="0" fillId="4" borderId="20" xfId="0" applyFill="1" applyBorder="1"/>
    <xf numFmtId="0" fontId="14" fillId="7" borderId="13" xfId="0" applyFont="1" applyFill="1" applyBorder="1" applyAlignment="1">
      <alignment horizontal="right"/>
    </xf>
    <xf numFmtId="0" fontId="25" fillId="7" borderId="14" xfId="0" applyFont="1" applyFill="1" applyBorder="1" applyAlignment="1">
      <alignment horizontal="right"/>
    </xf>
    <xf numFmtId="0" fontId="25" fillId="7" borderId="15" xfId="0" applyFont="1" applyFill="1" applyBorder="1" applyAlignment="1">
      <alignment horizontal="right"/>
    </xf>
    <xf numFmtId="0" fontId="25" fillId="7" borderId="21" xfId="0" applyFont="1" applyFill="1" applyBorder="1" applyAlignment="1">
      <alignment horizontal="right"/>
    </xf>
    <xf numFmtId="0" fontId="25" fillId="7" borderId="22" xfId="0" applyFont="1" applyFill="1" applyBorder="1" applyAlignment="1">
      <alignment horizontal="right"/>
    </xf>
    <xf numFmtId="0" fontId="25" fillId="7" borderId="23" xfId="0" applyFont="1" applyFill="1" applyBorder="1" applyAlignment="1">
      <alignment horizontal="right"/>
    </xf>
    <xf numFmtId="0" fontId="14" fillId="7" borderId="4" xfId="0" applyFont="1" applyFill="1" applyBorder="1" applyAlignment="1">
      <alignment horizontal="center"/>
    </xf>
    <xf numFmtId="0" fontId="14" fillId="7" borderId="32" xfId="0" applyFont="1" applyFill="1" applyBorder="1" applyAlignment="1">
      <alignment horizontal="center"/>
    </xf>
    <xf numFmtId="0" fontId="6" fillId="2" borderId="90" xfId="0" applyFont="1" applyFill="1" applyBorder="1"/>
    <xf numFmtId="0" fontId="0" fillId="3" borderId="77" xfId="0" applyFill="1" applyBorder="1"/>
    <xf numFmtId="0" fontId="6" fillId="2" borderId="37" xfId="0" applyFont="1" applyFill="1" applyBorder="1"/>
    <xf numFmtId="0" fontId="0" fillId="3" borderId="145" xfId="0" applyFill="1" applyBorder="1"/>
    <xf numFmtId="0" fontId="7" fillId="3" borderId="37" xfId="0" applyFont="1" applyFill="1" applyBorder="1"/>
    <xf numFmtId="0" fontId="9" fillId="3" borderId="37" xfId="0" applyFont="1" applyFill="1" applyBorder="1"/>
    <xf numFmtId="0" fontId="0" fillId="3" borderId="41" xfId="0" applyFill="1" applyBorder="1"/>
    <xf numFmtId="0" fontId="0" fillId="3" borderId="146" xfId="0" applyFill="1" applyBorder="1"/>
    <xf numFmtId="0" fontId="10" fillId="4" borderId="16" xfId="0" applyFont="1" applyFill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/>
    <xf numFmtId="0" fontId="2" fillId="0" borderId="8" xfId="0" applyFont="1" applyBorder="1"/>
    <xf numFmtId="0" fontId="4" fillId="3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9" xfId="0" applyFont="1" applyBorder="1"/>
    <xf numFmtId="0" fontId="5" fillId="3" borderId="1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7" fillId="3" borderId="27" xfId="0" applyFont="1" applyFill="1" applyBorder="1" applyAlignment="1">
      <alignment horizontal="center" vertical="center"/>
    </xf>
    <xf numFmtId="0" fontId="2" fillId="0" borderId="28" xfId="0" applyFont="1" applyBorder="1"/>
    <xf numFmtId="0" fontId="8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9" fillId="3" borderId="27" xfId="0" applyFont="1" applyFill="1" applyBorder="1" applyAlignment="1">
      <alignment horizontal="center" vertical="center"/>
    </xf>
    <xf numFmtId="0" fontId="0" fillId="3" borderId="65" xfId="0" applyFill="1" applyBorder="1" applyAlignment="1">
      <alignment horizontal="center"/>
    </xf>
    <xf numFmtId="0" fontId="2" fillId="0" borderId="55" xfId="0" applyFont="1" applyBorder="1"/>
    <xf numFmtId="0" fontId="0" fillId="3" borderId="66" xfId="0" applyFill="1" applyBorder="1" applyAlignment="1">
      <alignment horizontal="center"/>
    </xf>
    <xf numFmtId="0" fontId="2" fillId="0" borderId="60" xfId="0" applyFont="1" applyBorder="1"/>
    <xf numFmtId="0" fontId="6" fillId="2" borderId="45" xfId="0" applyFont="1" applyFill="1" applyBorder="1" applyAlignment="1">
      <alignment horizontal="center" vertical="center"/>
    </xf>
    <xf numFmtId="0" fontId="2" fillId="0" borderId="46" xfId="0" applyFont="1" applyBorder="1"/>
    <xf numFmtId="0" fontId="0" fillId="3" borderId="63" xfId="0" applyFill="1" applyBorder="1" applyAlignment="1">
      <alignment horizontal="center"/>
    </xf>
    <xf numFmtId="0" fontId="2" fillId="0" borderId="64" xfId="0" applyFont="1" applyBorder="1"/>
    <xf numFmtId="0" fontId="8" fillId="3" borderId="56" xfId="0" applyFont="1" applyFill="1" applyBorder="1" applyAlignment="1">
      <alignment horizontal="center"/>
    </xf>
    <xf numFmtId="0" fontId="2" fillId="0" borderId="57" xfId="0" applyFont="1" applyBorder="1"/>
    <xf numFmtId="0" fontId="8" fillId="3" borderId="54" xfId="0" applyFont="1" applyFill="1" applyBorder="1" applyAlignment="1">
      <alignment horizontal="center"/>
    </xf>
    <xf numFmtId="0" fontId="8" fillId="3" borderId="59" xfId="0" applyFont="1" applyFill="1" applyBorder="1" applyAlignment="1">
      <alignment horizontal="center" wrapText="1"/>
    </xf>
    <xf numFmtId="0" fontId="8" fillId="3" borderId="61" xfId="0" applyFont="1" applyFill="1" applyBorder="1" applyAlignment="1">
      <alignment horizontal="center" wrapText="1"/>
    </xf>
    <xf numFmtId="0" fontId="2" fillId="0" borderId="62" xfId="0" applyFont="1" applyBorder="1"/>
    <xf numFmtId="0" fontId="14" fillId="2" borderId="45" xfId="0" applyFont="1" applyFill="1" applyBorder="1" applyAlignment="1">
      <alignment horizontal="center"/>
    </xf>
    <xf numFmtId="0" fontId="2" fillId="0" borderId="48" xfId="0" applyFont="1" applyBorder="1"/>
    <xf numFmtId="0" fontId="1" fillId="7" borderId="1" xfId="0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/>
    </xf>
    <xf numFmtId="0" fontId="2" fillId="0" borderId="30" xfId="0" applyFont="1" applyBorder="1"/>
    <xf numFmtId="0" fontId="2" fillId="0" borderId="31" xfId="0" applyFont="1" applyBorder="1"/>
    <xf numFmtId="0" fontId="6" fillId="2" borderId="45" xfId="0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2" fillId="0" borderId="51" xfId="0" applyFont="1" applyBorder="1"/>
    <xf numFmtId="0" fontId="13" fillId="0" borderId="52" xfId="0" applyFont="1" applyBorder="1" applyAlignment="1">
      <alignment horizontal="center"/>
    </xf>
    <xf numFmtId="0" fontId="2" fillId="0" borderId="52" xfId="0" applyFont="1" applyBorder="1"/>
    <xf numFmtId="0" fontId="1" fillId="9" borderId="1" xfId="0" applyFont="1" applyFill="1" applyBorder="1" applyAlignment="1">
      <alignment horizontal="center" vertical="center"/>
    </xf>
    <xf numFmtId="0" fontId="8" fillId="3" borderId="82" xfId="0" applyFont="1" applyFill="1" applyBorder="1" applyAlignment="1">
      <alignment horizontal="center"/>
    </xf>
    <xf numFmtId="0" fontId="2" fillId="0" borderId="83" xfId="0" applyFont="1" applyBorder="1"/>
    <xf numFmtId="0" fontId="2" fillId="0" borderId="84" xfId="0" applyFont="1" applyBorder="1"/>
    <xf numFmtId="0" fontId="12" fillId="4" borderId="79" xfId="0" applyFont="1" applyFill="1" applyBorder="1" applyAlignment="1">
      <alignment horizontal="center"/>
    </xf>
    <xf numFmtId="0" fontId="8" fillId="3" borderId="65" xfId="0" applyFont="1" applyFill="1" applyBorder="1" applyAlignment="1">
      <alignment horizontal="center"/>
    </xf>
    <xf numFmtId="0" fontId="8" fillId="3" borderId="63" xfId="0" applyFont="1" applyFill="1" applyBorder="1" applyAlignment="1">
      <alignment horizontal="center"/>
    </xf>
    <xf numFmtId="0" fontId="2" fillId="0" borderId="78" xfId="0" applyFont="1" applyBorder="1"/>
    <xf numFmtId="9" fontId="8" fillId="3" borderId="63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 vertical="center" wrapText="1"/>
    </xf>
    <xf numFmtId="0" fontId="6" fillId="7" borderId="45" xfId="0" applyFont="1" applyFill="1" applyBorder="1" applyAlignment="1">
      <alignment horizontal="center" vertical="center"/>
    </xf>
    <xf numFmtId="10" fontId="8" fillId="3" borderId="65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6" xfId="0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right" vertical="center"/>
    </xf>
    <xf numFmtId="0" fontId="15" fillId="4" borderId="110" xfId="0" applyFont="1" applyFill="1" applyBorder="1" applyAlignment="1">
      <alignment horizontal="center"/>
    </xf>
    <xf numFmtId="0" fontId="2" fillId="0" borderId="109" xfId="0" applyFont="1" applyBorder="1"/>
    <xf numFmtId="9" fontId="0" fillId="3" borderId="98" xfId="0" applyNumberFormat="1" applyFill="1" applyBorder="1" applyAlignment="1">
      <alignment horizontal="center"/>
    </xf>
    <xf numFmtId="0" fontId="2" fillId="0" borderId="99" xfId="0" applyFont="1" applyBorder="1"/>
    <xf numFmtId="164" fontId="0" fillId="3" borderId="98" xfId="0" applyNumberFormat="1" applyFill="1" applyBorder="1" applyAlignment="1">
      <alignment horizontal="center"/>
    </xf>
    <xf numFmtId="0" fontId="0" fillId="3" borderId="98" xfId="0" applyFill="1" applyBorder="1" applyAlignment="1">
      <alignment horizontal="center"/>
    </xf>
    <xf numFmtId="0" fontId="35" fillId="3" borderId="98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34" fillId="3" borderId="98" xfId="0" applyFont="1" applyFill="1" applyBorder="1" applyAlignment="1">
      <alignment horizontal="center" vertical="center" wrapText="1"/>
    </xf>
    <xf numFmtId="0" fontId="15" fillId="3" borderId="100" xfId="0" applyFont="1" applyFill="1" applyBorder="1" applyAlignment="1">
      <alignment horizontal="center"/>
    </xf>
    <xf numFmtId="0" fontId="2" fillId="0" borderId="101" xfId="0" applyFont="1" applyBorder="1"/>
    <xf numFmtId="0" fontId="32" fillId="2" borderId="1" xfId="0" applyFont="1" applyFill="1" applyBorder="1" applyAlignment="1">
      <alignment horizontal="center" vertical="center" wrapText="1"/>
    </xf>
    <xf numFmtId="164" fontId="33" fillId="4" borderId="95" xfId="0" applyNumberFormat="1" applyFont="1" applyFill="1" applyBorder="1" applyAlignment="1">
      <alignment horizontal="center" vertical="center"/>
    </xf>
    <xf numFmtId="0" fontId="2" fillId="0" borderId="96" xfId="0" applyFont="1" applyBorder="1"/>
    <xf numFmtId="9" fontId="12" fillId="4" borderId="95" xfId="0" applyNumberFormat="1" applyFont="1" applyFill="1" applyBorder="1" applyAlignment="1">
      <alignment horizontal="center" vertical="center"/>
    </xf>
    <xf numFmtId="9" fontId="12" fillId="4" borderId="97" xfId="0" applyNumberFormat="1" applyFont="1" applyFill="1" applyBorder="1" applyAlignment="1">
      <alignment horizontal="center" vertical="center"/>
    </xf>
    <xf numFmtId="0" fontId="27" fillId="3" borderId="27" xfId="0" applyFont="1" applyFill="1" applyBorder="1" applyAlignment="1">
      <alignment horizontal="center" vertical="center" wrapText="1"/>
    </xf>
    <xf numFmtId="0" fontId="2" fillId="0" borderId="91" xfId="0" applyFont="1" applyBorder="1"/>
    <xf numFmtId="164" fontId="28" fillId="3" borderId="27" xfId="0" applyNumberFormat="1" applyFont="1" applyFill="1" applyBorder="1" applyAlignment="1">
      <alignment horizontal="center" wrapText="1"/>
    </xf>
    <xf numFmtId="0" fontId="1" fillId="7" borderId="85" xfId="0" applyFont="1" applyFill="1" applyBorder="1" applyAlignment="1">
      <alignment horizontal="center" vertical="center"/>
    </xf>
    <xf numFmtId="0" fontId="2" fillId="0" borderId="86" xfId="0" applyFont="1" applyBorder="1"/>
    <xf numFmtId="0" fontId="2" fillId="0" borderId="87" xfId="0" applyFont="1" applyBorder="1"/>
    <xf numFmtId="0" fontId="24" fillId="2" borderId="45" xfId="0" applyFont="1" applyFill="1" applyBorder="1" applyAlignment="1">
      <alignment horizontal="center" vertical="center" wrapText="1" readingOrder="1"/>
    </xf>
    <xf numFmtId="0" fontId="27" fillId="3" borderId="89" xfId="0" applyFont="1" applyFill="1" applyBorder="1" applyAlignment="1">
      <alignment horizontal="center" vertical="center" wrapText="1" readingOrder="2"/>
    </xf>
    <xf numFmtId="0" fontId="2" fillId="0" borderId="92" xfId="0" applyFont="1" applyBorder="1"/>
    <xf numFmtId="0" fontId="29" fillId="7" borderId="45" xfId="0" applyFont="1" applyFill="1" applyBorder="1" applyAlignment="1">
      <alignment horizontal="center" vertical="center"/>
    </xf>
    <xf numFmtId="0" fontId="29" fillId="7" borderId="45" xfId="0" applyFont="1" applyFill="1" applyBorder="1" applyAlignment="1">
      <alignment horizontal="center" vertical="center" wrapText="1"/>
    </xf>
    <xf numFmtId="0" fontId="31" fillId="4" borderId="47" xfId="0" applyFont="1" applyFill="1" applyBorder="1" applyAlignment="1">
      <alignment horizontal="center" readingOrder="2"/>
    </xf>
    <xf numFmtId="0" fontId="14" fillId="7" borderId="45" xfId="0" applyFont="1" applyFill="1" applyBorder="1" applyAlignment="1">
      <alignment horizontal="center"/>
    </xf>
    <xf numFmtId="0" fontId="30" fillId="7" borderId="45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 readingOrder="2"/>
    </xf>
    <xf numFmtId="0" fontId="29" fillId="7" borderId="115" xfId="0" applyFont="1" applyFill="1" applyBorder="1" applyAlignment="1">
      <alignment horizontal="center" readingOrder="2"/>
    </xf>
    <xf numFmtId="164" fontId="14" fillId="7" borderId="45" xfId="0" applyNumberFormat="1" applyFont="1" applyFill="1" applyBorder="1" applyAlignment="1">
      <alignment horizontal="center" wrapText="1" readingOrder="1"/>
    </xf>
    <xf numFmtId="0" fontId="29" fillId="7" borderId="45" xfId="0" applyFont="1" applyFill="1" applyBorder="1" applyAlignment="1">
      <alignment horizontal="center" vertical="center" readingOrder="2"/>
    </xf>
    <xf numFmtId="0" fontId="31" fillId="7" borderId="47" xfId="0" applyFont="1" applyFill="1" applyBorder="1" applyAlignment="1">
      <alignment horizontal="center" vertical="center" readingOrder="2"/>
    </xf>
    <xf numFmtId="164" fontId="31" fillId="7" borderId="45" xfId="0" applyNumberFormat="1" applyFont="1" applyFill="1" applyBorder="1" applyAlignment="1">
      <alignment horizontal="center" vertical="center" wrapText="1" readingOrder="1"/>
    </xf>
    <xf numFmtId="0" fontId="27" fillId="3" borderId="100" xfId="0" applyFont="1" applyFill="1" applyBorder="1" applyAlignment="1">
      <alignment horizontal="center" vertical="center" wrapText="1" readingOrder="2"/>
    </xf>
    <xf numFmtId="0" fontId="29" fillId="7" borderId="45" xfId="0" applyFont="1" applyFill="1" applyBorder="1" applyAlignment="1">
      <alignment horizontal="center" readingOrder="2"/>
    </xf>
    <xf numFmtId="164" fontId="29" fillId="7" borderId="16" xfId="0" applyNumberFormat="1" applyFont="1" applyFill="1" applyBorder="1" applyAlignment="1">
      <alignment horizontal="center" wrapText="1" readingOrder="1"/>
    </xf>
    <xf numFmtId="0" fontId="36" fillId="7" borderId="45" xfId="0" applyFont="1" applyFill="1" applyBorder="1" applyAlignment="1">
      <alignment horizontal="center" vertical="center" wrapText="1" readingOrder="2"/>
    </xf>
    <xf numFmtId="0" fontId="15" fillId="4" borderId="97" xfId="0" applyFont="1" applyFill="1" applyBorder="1" applyAlignment="1">
      <alignment horizontal="center"/>
    </xf>
    <xf numFmtId="0" fontId="27" fillId="3" borderId="27" xfId="0" applyFont="1" applyFill="1" applyBorder="1" applyAlignment="1">
      <alignment horizontal="center" vertical="center" readingOrder="2"/>
    </xf>
    <xf numFmtId="0" fontId="27" fillId="3" borderId="95" xfId="0" applyFont="1" applyFill="1" applyBorder="1" applyAlignment="1">
      <alignment horizontal="center" vertical="center" wrapText="1" readingOrder="2"/>
    </xf>
    <xf numFmtId="0" fontId="27" fillId="3" borderId="27" xfId="0" applyFont="1" applyFill="1" applyBorder="1" applyAlignment="1">
      <alignment horizontal="center" vertical="center" wrapText="1" readingOrder="2"/>
    </xf>
    <xf numFmtId="0" fontId="27" fillId="3" borderId="112" xfId="0" applyFont="1" applyFill="1" applyBorder="1" applyAlignment="1">
      <alignment horizontal="center" vertical="center" wrapText="1" readingOrder="2"/>
    </xf>
    <xf numFmtId="0" fontId="31" fillId="12" borderId="47" xfId="0" applyFont="1" applyFill="1" applyBorder="1" applyAlignment="1">
      <alignment horizontal="center" vertical="center"/>
    </xf>
    <xf numFmtId="0" fontId="31" fillId="12" borderId="45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wrapText="1" readingOrder="1"/>
    </xf>
    <xf numFmtId="0" fontId="31" fillId="7" borderId="47" xfId="0" applyFont="1" applyFill="1" applyBorder="1" applyAlignment="1">
      <alignment horizontal="center" readingOrder="2"/>
    </xf>
    <xf numFmtId="0" fontId="2" fillId="0" borderId="104" xfId="0" applyFont="1" applyBorder="1"/>
    <xf numFmtId="0" fontId="28" fillId="3" borderId="66" xfId="0" applyFont="1" applyFill="1" applyBorder="1" applyAlignment="1">
      <alignment horizontal="center"/>
    </xf>
    <xf numFmtId="0" fontId="2" fillId="0" borderId="127" xfId="0" applyFont="1" applyBorder="1"/>
    <xf numFmtId="0" fontId="6" fillId="4" borderId="79" xfId="0" applyFont="1" applyFill="1" applyBorder="1" applyAlignment="1">
      <alignment horizontal="center"/>
    </xf>
    <xf numFmtId="0" fontId="2" fillId="0" borderId="129" xfId="0" applyFont="1" applyBorder="1"/>
    <xf numFmtId="0" fontId="15" fillId="3" borderId="65" xfId="0" applyFont="1" applyFill="1" applyBorder="1" applyAlignment="1">
      <alignment horizontal="center"/>
    </xf>
    <xf numFmtId="0" fontId="28" fillId="3" borderId="54" xfId="0" applyFont="1" applyFill="1" applyBorder="1" applyAlignment="1">
      <alignment horizontal="center"/>
    </xf>
    <xf numFmtId="0" fontId="2" fillId="0" borderId="126" xfId="0" applyFont="1" applyBorder="1"/>
    <xf numFmtId="0" fontId="29" fillId="14" borderId="45" xfId="0" applyFont="1" applyFill="1" applyBorder="1" applyAlignment="1">
      <alignment horizontal="center" vertical="center"/>
    </xf>
    <xf numFmtId="0" fontId="14" fillId="8" borderId="45" xfId="0" applyFont="1" applyFill="1" applyBorder="1" applyAlignment="1">
      <alignment horizontal="center" vertical="center"/>
    </xf>
    <xf numFmtId="0" fontId="28" fillId="3" borderId="130" xfId="0" applyFont="1" applyFill="1" applyBorder="1" applyAlignment="1">
      <alignment horizontal="center"/>
    </xf>
    <xf numFmtId="0" fontId="2" fillId="0" borderId="124" xfId="0" applyFont="1" applyBorder="1"/>
    <xf numFmtId="0" fontId="15" fillId="3" borderId="122" xfId="0" applyFont="1" applyFill="1" applyBorder="1" applyAlignment="1">
      <alignment horizontal="center"/>
    </xf>
    <xf numFmtId="0" fontId="2" fillId="0" borderId="125" xfId="0" applyFont="1" applyBorder="1"/>
    <xf numFmtId="0" fontId="28" fillId="3" borderId="65" xfId="0" applyFont="1" applyFill="1" applyBorder="1" applyAlignment="1">
      <alignment horizontal="center"/>
    </xf>
    <xf numFmtId="0" fontId="42" fillId="3" borderId="65" xfId="0" applyFont="1" applyFill="1" applyBorder="1" applyAlignment="1">
      <alignment horizontal="center"/>
    </xf>
    <xf numFmtId="0" fontId="42" fillId="3" borderId="66" xfId="0" applyFont="1" applyFill="1" applyBorder="1" applyAlignment="1">
      <alignment horizontal="center"/>
    </xf>
    <xf numFmtId="0" fontId="15" fillId="4" borderId="45" xfId="0" applyFont="1" applyFill="1" applyBorder="1" applyAlignment="1">
      <alignment horizontal="center" vertical="center"/>
    </xf>
    <xf numFmtId="0" fontId="29" fillId="8" borderId="45" xfId="0" applyFont="1" applyFill="1" applyBorder="1" applyAlignment="1">
      <alignment horizontal="center" vertical="center"/>
    </xf>
    <xf numFmtId="0" fontId="2" fillId="0" borderId="123" xfId="0" applyFont="1" applyBorder="1"/>
    <xf numFmtId="0" fontId="42" fillId="3" borderId="122" xfId="0" applyFont="1" applyFill="1" applyBorder="1" applyAlignment="1">
      <alignment horizontal="center"/>
    </xf>
    <xf numFmtId="0" fontId="14" fillId="4" borderId="45" xfId="0" applyFont="1" applyFill="1" applyBorder="1" applyAlignment="1">
      <alignment horizontal="center" vertical="center" wrapText="1"/>
    </xf>
    <xf numFmtId="165" fontId="27" fillId="15" borderId="45" xfId="0" applyNumberFormat="1" applyFont="1" applyFill="1" applyBorder="1" applyAlignment="1">
      <alignment horizontal="center" wrapText="1"/>
    </xf>
    <xf numFmtId="0" fontId="28" fillId="3" borderId="59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15" fillId="3" borderId="66" xfId="0" applyFont="1" applyFill="1" applyBorder="1" applyAlignment="1">
      <alignment horizontal="center"/>
    </xf>
    <xf numFmtId="0" fontId="31" fillId="4" borderId="45" xfId="0" applyFont="1" applyFill="1" applyBorder="1" applyAlignment="1">
      <alignment horizontal="center"/>
    </xf>
    <xf numFmtId="0" fontId="45" fillId="3" borderId="5" xfId="0" applyFont="1" applyFill="1" applyBorder="1" applyAlignment="1">
      <alignment horizontal="center" vertical="center" wrapText="1"/>
    </xf>
    <xf numFmtId="0" fontId="1" fillId="7" borderId="134" xfId="0" applyFont="1" applyFill="1" applyBorder="1" applyAlignment="1">
      <alignment horizontal="center" vertical="center"/>
    </xf>
    <xf numFmtId="0" fontId="2" fillId="0" borderId="135" xfId="0" applyFont="1" applyBorder="1"/>
    <xf numFmtId="0" fontId="2" fillId="0" borderId="136" xfId="0" applyFont="1" applyBorder="1"/>
    <xf numFmtId="0" fontId="31" fillId="4" borderId="29" xfId="0" applyFont="1" applyFill="1" applyBorder="1" applyAlignment="1">
      <alignment horizontal="center"/>
    </xf>
    <xf numFmtId="0" fontId="2" fillId="0" borderId="137" xfId="0" applyFont="1" applyBorder="1"/>
    <xf numFmtId="0" fontId="14" fillId="17" borderId="85" xfId="0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165" fontId="14" fillId="4" borderId="45" xfId="0" applyNumberFormat="1" applyFont="1" applyFill="1" applyBorder="1" applyAlignment="1">
      <alignment horizontal="center" wrapText="1"/>
    </xf>
    <xf numFmtId="0" fontId="48" fillId="2" borderId="45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readingOrder="2"/>
    </xf>
    <xf numFmtId="164" fontId="52" fillId="4" borderId="95" xfId="0" applyNumberFormat="1" applyFont="1" applyFill="1" applyBorder="1" applyAlignment="1">
      <alignment horizontal="center" vertical="center"/>
    </xf>
    <xf numFmtId="9" fontId="0" fillId="4" borderId="95" xfId="0" applyNumberFormat="1" applyFill="1" applyBorder="1" applyAlignment="1">
      <alignment horizontal="center" vertical="center"/>
    </xf>
    <xf numFmtId="9" fontId="0" fillId="4" borderId="97" xfId="0" applyNumberFormat="1" applyFill="1" applyBorder="1" applyAlignment="1">
      <alignment horizontal="center" vertical="center"/>
    </xf>
    <xf numFmtId="0" fontId="9" fillId="3" borderId="98" xfId="0" applyFont="1" applyFill="1" applyBorder="1" applyAlignment="1">
      <alignment horizontal="center" wrapText="1"/>
    </xf>
    <xf numFmtId="0" fontId="15" fillId="3" borderId="98" xfId="0" applyFont="1" applyFill="1" applyBorder="1" applyAlignment="1">
      <alignment horizontal="center"/>
    </xf>
    <xf numFmtId="164" fontId="31" fillId="9" borderId="45" xfId="0" applyNumberFormat="1" applyFont="1" applyFill="1" applyBorder="1" applyAlignment="1">
      <alignment horizontal="center" vertical="center" wrapText="1" readingOrder="1"/>
    </xf>
    <xf numFmtId="0" fontId="1" fillId="17" borderId="5" xfId="0" applyFont="1" applyFill="1" applyBorder="1" applyAlignment="1">
      <alignment horizontal="center" vertical="center"/>
    </xf>
    <xf numFmtId="0" fontId="2" fillId="0" borderId="141" xfId="0" applyFont="1" applyBorder="1"/>
    <xf numFmtId="0" fontId="1" fillId="17" borderId="1" xfId="0" applyFont="1" applyFill="1" applyBorder="1" applyAlignment="1">
      <alignment horizontal="center" vertical="center"/>
    </xf>
    <xf numFmtId="0" fontId="50" fillId="14" borderId="45" xfId="0" applyFont="1" applyFill="1" applyBorder="1" applyAlignment="1">
      <alignment horizontal="center" vertical="center" wrapText="1" readingOrder="1"/>
    </xf>
    <xf numFmtId="0" fontId="51" fillId="2" borderId="45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 wrapText="1" readingOrder="2"/>
    </xf>
    <xf numFmtId="0" fontId="14" fillId="2" borderId="45" xfId="0" applyFont="1" applyFill="1" applyBorder="1" applyAlignment="1">
      <alignment horizontal="center" vertical="center"/>
    </xf>
    <xf numFmtId="0" fontId="31" fillId="17" borderId="47" xfId="0" applyFont="1" applyFill="1" applyBorder="1" applyAlignment="1">
      <alignment horizontal="center" readingOrder="2"/>
    </xf>
    <xf numFmtId="0" fontId="27" fillId="3" borderId="89" xfId="0" applyFont="1" applyFill="1" applyBorder="1" applyAlignment="1">
      <alignment horizontal="center" vertical="center" readingOrder="2"/>
    </xf>
    <xf numFmtId="0" fontId="14" fillId="14" borderId="45" xfId="0" applyFont="1" applyFill="1" applyBorder="1" applyAlignment="1">
      <alignment horizontal="center"/>
    </xf>
    <xf numFmtId="0" fontId="29" fillId="17" borderId="45" xfId="0" applyFont="1" applyFill="1" applyBorder="1" applyAlignment="1">
      <alignment horizontal="center" readingOrder="2"/>
    </xf>
    <xf numFmtId="164" fontId="29" fillId="17" borderId="45" xfId="0" applyNumberFormat="1" applyFont="1" applyFill="1" applyBorder="1" applyAlignment="1">
      <alignment horizontal="center" wrapText="1" readingOrder="1"/>
    </xf>
    <xf numFmtId="0" fontId="36" fillId="17" borderId="115" xfId="0" applyFont="1" applyFill="1" applyBorder="1" applyAlignment="1">
      <alignment horizontal="center" vertical="center" wrapText="1" readingOrder="2"/>
    </xf>
    <xf numFmtId="0" fontId="29" fillId="9" borderId="45" xfId="0" applyFont="1" applyFill="1" applyBorder="1" applyAlignment="1">
      <alignment horizontal="center" vertical="center" readingOrder="2"/>
    </xf>
    <xf numFmtId="164" fontId="14" fillId="9" borderId="45" xfId="0" applyNumberFormat="1" applyFont="1" applyFill="1" applyBorder="1" applyAlignment="1">
      <alignment horizontal="center" vertical="center" wrapText="1" readingOrder="1"/>
    </xf>
    <xf numFmtId="0" fontId="31" fillId="9" borderId="45" xfId="0" applyFont="1" applyFill="1" applyBorder="1" applyAlignment="1">
      <alignment horizontal="center" vertical="center" readingOrder="2"/>
    </xf>
    <xf numFmtId="0" fontId="7" fillId="0" borderId="0" xfId="0" applyFont="1" applyAlignment="1">
      <alignment horizontal="center" vertical="center" wrapText="1" readingOrder="2"/>
    </xf>
    <xf numFmtId="0" fontId="27" fillId="0" borderId="0" xfId="0" applyFont="1" applyAlignment="1">
      <alignment horizontal="center" vertical="center" wrapText="1" readingOrder="2"/>
    </xf>
    <xf numFmtId="164" fontId="14" fillId="9" borderId="45" xfId="0" applyNumberFormat="1" applyFont="1" applyFill="1" applyBorder="1" applyAlignment="1">
      <alignment horizontal="center" wrapText="1" readingOrder="1"/>
    </xf>
    <xf numFmtId="0" fontId="1" fillId="9" borderId="144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31" fillId="14" borderId="45" xfId="0" applyFont="1" applyFill="1" applyBorder="1" applyAlignment="1">
      <alignment horizontal="center" vertical="center"/>
    </xf>
    <xf numFmtId="0" fontId="31" fillId="14" borderId="47" xfId="0" applyFont="1" applyFill="1" applyBorder="1" applyAlignment="1">
      <alignment horizontal="center" vertical="center"/>
    </xf>
    <xf numFmtId="0" fontId="27" fillId="3" borderId="27" xfId="0" applyFont="1" applyFill="1" applyBorder="1" applyAlignment="1">
      <alignment horizontal="center" vertical="center" wrapText="1" readingOrder="1"/>
    </xf>
    <xf numFmtId="0" fontId="27" fillId="3" borderId="100" xfId="0" applyFont="1" applyFill="1" applyBorder="1" applyAlignment="1">
      <alignment horizontal="center" vertical="center" wrapText="1" readingOrder="1"/>
    </xf>
    <xf numFmtId="0" fontId="14" fillId="17" borderId="85" xfId="0" applyFont="1" applyFill="1" applyBorder="1" applyAlignment="1">
      <alignment horizontal="center" vertical="center" readingOrder="1"/>
    </xf>
    <xf numFmtId="17" fontId="14" fillId="14" borderId="122" xfId="0" applyNumberFormat="1" applyFont="1" applyFill="1" applyBorder="1" applyAlignment="1">
      <alignment horizontal="center" vertical="center" readingOrder="1"/>
    </xf>
    <xf numFmtId="0" fontId="27" fillId="3" borderId="112" xfId="0" applyFont="1" applyFill="1" applyBorder="1" applyAlignment="1">
      <alignment horizontal="center" vertical="center" readingOrder="1"/>
    </xf>
    <xf numFmtId="0" fontId="2" fillId="0" borderId="148" xfId="0" applyFont="1" applyBorder="1"/>
    <xf numFmtId="0" fontId="27" fillId="3" borderId="100" xfId="0" applyFont="1" applyFill="1" applyBorder="1" applyAlignment="1">
      <alignment horizontal="center" vertical="center" readingOrder="2"/>
    </xf>
    <xf numFmtId="5" fontId="15" fillId="0" borderId="45" xfId="0" applyNumberFormat="1" applyFont="1" applyBorder="1" applyAlignment="1">
      <alignment horizontal="center"/>
    </xf>
    <xf numFmtId="165" fontId="14" fillId="17" borderId="45" xfId="0" applyNumberFormat="1" applyFont="1" applyFill="1" applyBorder="1" applyAlignment="1">
      <alignment horizontal="center" wrapText="1"/>
    </xf>
    <xf numFmtId="165" fontId="14" fillId="17" borderId="85" xfId="0" applyNumberFormat="1" applyFont="1" applyFill="1" applyBorder="1" applyAlignment="1">
      <alignment horizontal="center" wrapText="1"/>
    </xf>
    <xf numFmtId="5" fontId="15" fillId="11" borderId="54" xfId="0" applyNumberFormat="1" applyFont="1" applyFill="1" applyBorder="1" applyAlignment="1">
      <alignment horizontal="center"/>
    </xf>
    <xf numFmtId="5" fontId="15" fillId="11" borderId="59" xfId="0" applyNumberFormat="1" applyFont="1" applyFill="1" applyBorder="1" applyAlignment="1">
      <alignment horizontal="center"/>
    </xf>
    <xf numFmtId="0" fontId="29" fillId="4" borderId="45" xfId="0" applyFont="1" applyFill="1" applyBorder="1" applyAlignment="1">
      <alignment horizontal="center" vertical="center" readingOrder="2"/>
    </xf>
    <xf numFmtId="164" fontId="29" fillId="4" borderId="45" xfId="0" applyNumberFormat="1" applyFont="1" applyFill="1" applyBorder="1" applyAlignment="1">
      <alignment horizontal="center" vertical="center" readingOrder="2"/>
    </xf>
    <xf numFmtId="0" fontId="31" fillId="4" borderId="45" xfId="0" applyFont="1" applyFill="1" applyBorder="1" applyAlignment="1">
      <alignment horizontal="center" vertical="center" readingOrder="2"/>
    </xf>
    <xf numFmtId="0" fontId="14" fillId="2" borderId="45" xfId="0" applyFont="1" applyFill="1" applyBorder="1" applyAlignment="1">
      <alignment horizontal="center" wrapText="1" readingOrder="2"/>
    </xf>
    <xf numFmtId="0" fontId="14" fillId="2" borderId="45" xfId="0" applyFont="1" applyFill="1" applyBorder="1" applyAlignment="1">
      <alignment horizontal="center" wrapText="1"/>
    </xf>
    <xf numFmtId="5" fontId="15" fillId="11" borderId="147" xfId="0" applyNumberFormat="1" applyFont="1" applyFill="1" applyBorder="1" applyAlignment="1">
      <alignment horizontal="center"/>
    </xf>
    <xf numFmtId="0" fontId="27" fillId="3" borderId="134" xfId="0" applyFont="1" applyFill="1" applyBorder="1" applyAlignment="1">
      <alignment horizontal="center" vertical="center" readingOrder="2"/>
    </xf>
    <xf numFmtId="164" fontId="29" fillId="17" borderId="45" xfId="0" applyNumberFormat="1" applyFont="1" applyFill="1" applyBorder="1" applyAlignment="1">
      <alignment horizontal="center" readingOrder="2"/>
    </xf>
    <xf numFmtId="0" fontId="29" fillId="17" borderId="16" xfId="0" applyFont="1" applyFill="1" applyBorder="1" applyAlignment="1">
      <alignment horizontal="center" readingOrder="2"/>
    </xf>
    <xf numFmtId="0" fontId="36" fillId="17" borderId="29" xfId="0" applyFont="1" applyFill="1" applyBorder="1" applyAlignment="1">
      <alignment horizontal="center" vertical="center" wrapText="1" readingOrder="2"/>
    </xf>
    <xf numFmtId="0" fontId="27" fillId="3" borderId="134" xfId="0" applyFont="1" applyFill="1" applyBorder="1" applyAlignment="1">
      <alignment horizontal="center" vertical="center" wrapText="1" readingOrder="2"/>
    </xf>
    <xf numFmtId="0" fontId="27" fillId="0" borderId="45" xfId="0" applyFont="1" applyBorder="1" applyAlignment="1">
      <alignment horizontal="center" vertical="center" wrapText="1" readingOrder="2"/>
    </xf>
    <xf numFmtId="0" fontId="31" fillId="17" borderId="45" xfId="0" applyFont="1" applyFill="1" applyBorder="1" applyAlignment="1">
      <alignment horizontal="center" readingOrder="2"/>
    </xf>
    <xf numFmtId="0" fontId="53" fillId="17" borderId="85" xfId="0" applyFont="1" applyFill="1" applyBorder="1" applyAlignment="1">
      <alignment horizontal="center" vertical="center" wrapText="1" readingOrder="2"/>
    </xf>
    <xf numFmtId="0" fontId="27" fillId="0" borderId="7" xfId="0" applyFont="1" applyBorder="1" applyAlignment="1">
      <alignment horizontal="center" vertical="center" readingOrder="2"/>
    </xf>
    <xf numFmtId="0" fontId="27" fillId="3" borderId="1" xfId="0" applyFont="1" applyFill="1" applyBorder="1" applyAlignment="1">
      <alignment horizontal="center" vertical="center" readingOrder="2"/>
    </xf>
    <xf numFmtId="164" fontId="31" fillId="17" borderId="47" xfId="0" applyNumberFormat="1" applyFont="1" applyFill="1" applyBorder="1" applyAlignment="1">
      <alignment horizontal="center" readingOrder="2"/>
    </xf>
    <xf numFmtId="164" fontId="32" fillId="2" borderId="27" xfId="0" applyNumberFormat="1" applyFont="1" applyFill="1" applyBorder="1" applyAlignment="1">
      <alignment horizontal="center" vertical="center" wrapText="1"/>
    </xf>
    <xf numFmtId="10" fontId="14" fillId="2" borderId="27" xfId="0" applyNumberFormat="1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 wrapText="1"/>
    </xf>
    <xf numFmtId="0" fontId="1" fillId="4" borderId="134" xfId="0" applyFont="1" applyFill="1" applyBorder="1" applyAlignment="1">
      <alignment horizontal="center" vertical="center"/>
    </xf>
    <xf numFmtId="164" fontId="28" fillId="3" borderId="1" xfId="0" applyNumberFormat="1" applyFont="1" applyFill="1" applyBorder="1" applyAlignment="1">
      <alignment horizontal="center" vertical="center" wrapText="1" readingOrder="1"/>
    </xf>
    <xf numFmtId="0" fontId="14" fillId="17" borderId="45" xfId="0" applyFont="1" applyFill="1" applyBorder="1" applyAlignment="1">
      <alignment horizontal="center" vertical="center"/>
    </xf>
    <xf numFmtId="0" fontId="54" fillId="2" borderId="8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2" fillId="0" borderId="50" xfId="0" applyFont="1" applyBorder="1"/>
    <xf numFmtId="0" fontId="14" fillId="17" borderId="29" xfId="0" applyFont="1" applyFill="1" applyBorder="1" applyAlignment="1">
      <alignment horizontal="center"/>
    </xf>
    <xf numFmtId="0" fontId="27" fillId="0" borderId="1" xfId="0" applyFont="1" applyBorder="1" applyAlignment="1">
      <alignment horizontal="center" vertical="center" wrapText="1" readingOrder="2"/>
    </xf>
    <xf numFmtId="0" fontId="1" fillId="17" borderId="85" xfId="0" applyFont="1" applyFill="1" applyBorder="1" applyAlignment="1">
      <alignment horizontal="center" vertical="center" wrapText="1" readingOrder="2"/>
    </xf>
    <xf numFmtId="0" fontId="14" fillId="14" borderId="45" xfId="0" applyFont="1" applyFill="1" applyBorder="1" applyAlignment="1">
      <alignment horizontal="center" wrapText="1" readingOrder="2"/>
    </xf>
    <xf numFmtId="0" fontId="14" fillId="14" borderId="45" xfId="0" applyFont="1" applyFill="1" applyBorder="1" applyAlignment="1">
      <alignment horizontal="center" wrapText="1"/>
    </xf>
    <xf numFmtId="0" fontId="29" fillId="17" borderId="45" xfId="0" applyFont="1" applyFill="1" applyBorder="1" applyAlignment="1">
      <alignment horizontal="center" vertical="center" readingOrder="2"/>
    </xf>
    <xf numFmtId="164" fontId="29" fillId="17" borderId="45" xfId="0" applyNumberFormat="1" applyFont="1" applyFill="1" applyBorder="1" applyAlignment="1">
      <alignment horizontal="center" vertical="center" readingOrder="2"/>
    </xf>
    <xf numFmtId="0" fontId="31" fillId="17" borderId="45" xfId="0" applyFont="1" applyFill="1" applyBorder="1" applyAlignment="1">
      <alignment horizontal="center" vertical="center" readingOrder="2"/>
    </xf>
    <xf numFmtId="164" fontId="32" fillId="14" borderId="27" xfId="0" applyNumberFormat="1" applyFont="1" applyFill="1" applyBorder="1" applyAlignment="1">
      <alignment horizontal="center" vertical="center" wrapText="1"/>
    </xf>
    <xf numFmtId="0" fontId="32" fillId="14" borderId="45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center" wrapText="1"/>
    </xf>
    <xf numFmtId="0" fontId="55" fillId="14" borderId="45" xfId="0" applyFont="1" applyFill="1" applyBorder="1" applyAlignment="1">
      <alignment horizontal="center" vertical="center" wrapText="1"/>
    </xf>
    <xf numFmtId="0" fontId="56" fillId="14" borderId="85" xfId="0" applyFont="1" applyFill="1" applyBorder="1" applyAlignment="1">
      <alignment horizontal="center" vertical="center" wrapText="1"/>
    </xf>
    <xf numFmtId="10" fontId="14" fillId="14" borderId="27" xfId="0" applyNumberFormat="1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60" fillId="3" borderId="151" xfId="0" applyFont="1" applyFill="1" applyBorder="1" applyAlignment="1">
      <alignment horizontal="center"/>
    </xf>
    <xf numFmtId="0" fontId="61" fillId="3" borderId="151" xfId="0" applyFont="1" applyFill="1" applyBorder="1" applyAlignment="1">
      <alignment horizontal="center"/>
    </xf>
    <xf numFmtId="0" fontId="29" fillId="17" borderId="130" xfId="0" applyFont="1" applyFill="1" applyBorder="1" applyAlignment="1">
      <alignment horizontal="center"/>
    </xf>
    <xf numFmtId="0" fontId="29" fillId="17" borderId="85" xfId="0" applyFont="1" applyFill="1" applyBorder="1" applyAlignment="1">
      <alignment horizontal="center"/>
    </xf>
    <xf numFmtId="0" fontId="14" fillId="17" borderId="45" xfId="0" applyFont="1" applyFill="1" applyBorder="1" applyAlignment="1">
      <alignment horizontal="center" wrapText="1"/>
    </xf>
    <xf numFmtId="0" fontId="14" fillId="17" borderId="45" xfId="0" applyFont="1" applyFill="1" applyBorder="1" applyAlignment="1">
      <alignment horizontal="center" wrapText="1" readingOrder="2"/>
    </xf>
    <xf numFmtId="0" fontId="8" fillId="4" borderId="45" xfId="0" applyFont="1" applyFill="1" applyBorder="1" applyAlignment="1">
      <alignment horizontal="center"/>
    </xf>
    <xf numFmtId="0" fontId="0" fillId="3" borderId="56" xfId="0" applyFill="1" applyBorder="1" applyAlignment="1">
      <alignment horizontal="center"/>
    </xf>
    <xf numFmtId="0" fontId="0" fillId="3" borderId="54" xfId="0" applyFill="1" applyBorder="1" applyAlignment="1">
      <alignment horizontal="center"/>
    </xf>
    <xf numFmtId="0" fontId="0" fillId="3" borderId="161" xfId="0" applyFill="1" applyBorder="1" applyAlignment="1">
      <alignment horizontal="center"/>
    </xf>
    <xf numFmtId="0" fontId="0" fillId="3" borderId="61" xfId="0" applyFill="1" applyBorder="1" applyAlignment="1">
      <alignment horizontal="center"/>
    </xf>
    <xf numFmtId="0" fontId="0" fillId="3" borderId="59" xfId="0" applyFill="1" applyBorder="1" applyAlignment="1">
      <alignment horizontal="center"/>
    </xf>
    <xf numFmtId="0" fontId="9" fillId="3" borderId="56" xfId="0" applyFont="1" applyFill="1" applyBorder="1" applyAlignment="1">
      <alignment horizontal="center"/>
    </xf>
    <xf numFmtId="0" fontId="0" fillId="3" borderId="160" xfId="0" applyFill="1" applyBorder="1" applyAlignment="1">
      <alignment horizontal="center"/>
    </xf>
    <xf numFmtId="0" fontId="0" fillId="3" borderId="130" xfId="0" applyFill="1" applyBorder="1" applyAlignment="1">
      <alignment horizontal="center"/>
    </xf>
    <xf numFmtId="0" fontId="14" fillId="17" borderId="162" xfId="0" applyFont="1" applyFill="1" applyBorder="1" applyAlignment="1">
      <alignment horizontal="center" vertical="center" wrapText="1" readingOrder="1"/>
    </xf>
    <xf numFmtId="0" fontId="57" fillId="3" borderId="162" xfId="0" applyFont="1" applyFill="1" applyBorder="1" applyAlignment="1">
      <alignment horizontal="center" vertical="center" wrapText="1" readingOrder="2"/>
    </xf>
    <xf numFmtId="0" fontId="27" fillId="3" borderId="162" xfId="0" applyFont="1" applyFill="1" applyBorder="1" applyAlignment="1">
      <alignment horizontal="center" vertical="center" wrapText="1" readingOrder="1"/>
    </xf>
    <xf numFmtId="49" fontId="28" fillId="3" borderId="162" xfId="0" applyNumberFormat="1" applyFont="1" applyFill="1" applyBorder="1" applyAlignment="1">
      <alignment horizontal="center" vertical="center" wrapText="1" readingOrder="1"/>
    </xf>
    <xf numFmtId="0" fontId="0" fillId="0" borderId="162" xfId="0" applyBorder="1" applyAlignment="1">
      <alignment horizontal="center" vertical="center" wrapText="1"/>
    </xf>
    <xf numFmtId="16" fontId="14" fillId="14" borderId="162" xfId="0" applyNumberFormat="1" applyFont="1" applyFill="1" applyBorder="1" applyAlignment="1">
      <alignment horizontal="center" vertical="center" wrapText="1"/>
    </xf>
    <xf numFmtId="0" fontId="2" fillId="0" borderId="162" xfId="0" applyFont="1" applyBorder="1" applyAlignment="1">
      <alignment horizontal="center" vertical="center" wrapText="1"/>
    </xf>
    <xf numFmtId="0" fontId="0" fillId="4" borderId="162" xfId="0" applyFill="1" applyBorder="1" applyAlignment="1">
      <alignment horizontal="center" vertical="center" wrapText="1"/>
    </xf>
    <xf numFmtId="16" fontId="14" fillId="14" borderId="162" xfId="0" applyNumberFormat="1" applyFont="1" applyFill="1" applyBorder="1" applyAlignment="1">
      <alignment horizontal="center" vertical="center" wrapText="1"/>
    </xf>
    <xf numFmtId="16" fontId="27" fillId="4" borderId="162" xfId="0" applyNumberFormat="1" applyFont="1" applyFill="1" applyBorder="1" applyAlignment="1">
      <alignment horizontal="center" vertical="center" wrapText="1"/>
    </xf>
    <xf numFmtId="0" fontId="28" fillId="24" borderId="162" xfId="0" applyFont="1" applyFill="1" applyBorder="1" applyAlignment="1">
      <alignment horizontal="center" vertical="center" wrapText="1" readingOrder="1"/>
    </xf>
    <xf numFmtId="175" fontId="47" fillId="17" borderId="162" xfId="0" applyNumberFormat="1" applyFont="1" applyFill="1" applyBorder="1" applyAlignment="1">
      <alignment horizontal="center" vertical="center" wrapText="1"/>
    </xf>
    <xf numFmtId="174" fontId="57" fillId="3" borderId="162" xfId="0" applyNumberFormat="1" applyFont="1" applyFill="1" applyBorder="1" applyAlignment="1">
      <alignment horizontal="center" vertical="center" wrapText="1"/>
    </xf>
    <xf numFmtId="174" fontId="57" fillId="21" borderId="162" xfId="0" applyNumberFormat="1" applyFont="1" applyFill="1" applyBorder="1" applyAlignment="1">
      <alignment horizontal="center" vertical="center" wrapText="1"/>
    </xf>
    <xf numFmtId="174" fontId="57" fillId="22" borderId="162" xfId="0" applyNumberFormat="1" applyFont="1" applyFill="1" applyBorder="1" applyAlignment="1">
      <alignment horizontal="center" vertical="center" wrapText="1"/>
    </xf>
    <xf numFmtId="0" fontId="28" fillId="3" borderId="162" xfId="0" applyFont="1" applyFill="1" applyBorder="1" applyAlignment="1">
      <alignment horizontal="center" vertical="center" wrapText="1" readingOrder="1"/>
    </xf>
    <xf numFmtId="0" fontId="27" fillId="4" borderId="162" xfId="0" applyFont="1" applyFill="1" applyBorder="1" applyAlignment="1">
      <alignment horizontal="center" vertical="center" wrapText="1" readingOrder="1"/>
    </xf>
    <xf numFmtId="174" fontId="58" fillId="4" borderId="162" xfId="0" applyNumberFormat="1" applyFont="1" applyFill="1" applyBorder="1" applyAlignment="1">
      <alignment horizontal="center" vertical="center" wrapText="1"/>
    </xf>
    <xf numFmtId="0" fontId="59" fillId="0" borderId="162" xfId="0" applyFont="1" applyBorder="1" applyAlignment="1">
      <alignment horizontal="center" vertical="center" wrapText="1"/>
    </xf>
    <xf numFmtId="0" fontId="58" fillId="0" borderId="162" xfId="0" applyFont="1" applyBorder="1" applyAlignment="1">
      <alignment horizontal="center" vertical="center" wrapText="1"/>
    </xf>
    <xf numFmtId="174" fontId="58" fillId="0" borderId="162" xfId="0" applyNumberFormat="1" applyFont="1" applyBorder="1" applyAlignment="1">
      <alignment horizontal="center" vertical="center" wrapText="1"/>
    </xf>
    <xf numFmtId="0" fontId="12" fillId="17" borderId="162" xfId="0" applyFont="1" applyFill="1" applyBorder="1" applyAlignment="1">
      <alignment horizontal="center" vertical="center" wrapText="1"/>
    </xf>
    <xf numFmtId="9" fontId="0" fillId="0" borderId="162" xfId="0" applyNumberFormat="1" applyBorder="1" applyAlignment="1">
      <alignment horizontal="center" vertical="center" wrapText="1"/>
    </xf>
    <xf numFmtId="0" fontId="15" fillId="3" borderId="162" xfId="0" applyFont="1" applyFill="1" applyBorder="1" applyAlignment="1">
      <alignment horizontal="center" vertical="center" wrapText="1"/>
    </xf>
    <xf numFmtId="0" fontId="8" fillId="3" borderId="16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60"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-20440650</xdr:colOff>
      <xdr:row>3</xdr:row>
      <xdr:rowOff>0</xdr:rowOff>
    </xdr:from>
    <xdr:ext cx="2543175" cy="1809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79175" y="3694275"/>
          <a:ext cx="25336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Calibri"/>
            <a:buNone/>
          </a:pPr>
          <a:r>
            <a:rPr lang="en-US" sz="14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נתונים אישיים</a:t>
          </a:r>
          <a:endParaRPr sz="1400"/>
        </a:p>
      </xdr:txBody>
    </xdr:sp>
    <xdr:clientData fLocksWithSheet="0"/>
  </xdr:oneCellAnchor>
  <xdr:oneCellAnchor>
    <xdr:from>
      <xdr:col>0</xdr:col>
      <xdr:colOff>-21031200</xdr:colOff>
      <xdr:row>2</xdr:row>
      <xdr:rowOff>0</xdr:rowOff>
    </xdr:from>
    <xdr:ext cx="3743325" cy="5334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933450</xdr:colOff>
      <xdr:row>8</xdr:row>
      <xdr:rowOff>133350</xdr:rowOff>
    </xdr:from>
    <xdr:ext cx="2857500" cy="2695575"/>
    <xdr:pic>
      <xdr:nvPicPr>
        <xdr:cNvPr id="4" name="image1.png" title="תמונ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723901</xdr:colOff>
      <xdr:row>68</xdr:row>
      <xdr:rowOff>87630</xdr:rowOff>
    </xdr:from>
    <xdr:to>
      <xdr:col>19</xdr:col>
      <xdr:colOff>381001</xdr:colOff>
      <xdr:row>73</xdr:row>
      <xdr:rowOff>62357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990CCF67-DD57-0642-E51F-14B16725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0329199" y="15232380"/>
          <a:ext cx="5591175" cy="92722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</xdr:colOff>
      <xdr:row>168</xdr:row>
      <xdr:rowOff>304800</xdr:rowOff>
    </xdr:from>
    <xdr:ext cx="171450" cy="1714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133350</xdr:colOff>
      <xdr:row>169</xdr:row>
      <xdr:rowOff>161925</xdr:rowOff>
    </xdr:from>
    <xdr:ext cx="171450" cy="17145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114300</xdr:colOff>
      <xdr:row>170</xdr:row>
      <xdr:rowOff>209550</xdr:rowOff>
    </xdr:from>
    <xdr:ext cx="171450" cy="1714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81915</xdr:colOff>
      <xdr:row>51</xdr:row>
      <xdr:rowOff>17146</xdr:rowOff>
    </xdr:from>
    <xdr:to>
      <xdr:col>14</xdr:col>
      <xdr:colOff>103005</xdr:colOff>
      <xdr:row>54</xdr:row>
      <xdr:rowOff>424816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B65C7541-6BE2-3A2D-1E79-BB9D019EE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41235845" y="18428971"/>
          <a:ext cx="6050415" cy="10077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</xdr:colOff>
      <xdr:row>165</xdr:row>
      <xdr:rowOff>304800</xdr:rowOff>
    </xdr:from>
    <xdr:ext cx="171450" cy="1714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133350</xdr:colOff>
      <xdr:row>166</xdr:row>
      <xdr:rowOff>161925</xdr:rowOff>
    </xdr:from>
    <xdr:ext cx="171450" cy="17145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114300</xdr:colOff>
      <xdr:row>167</xdr:row>
      <xdr:rowOff>209550</xdr:rowOff>
    </xdr:from>
    <xdr:ext cx="171450" cy="1714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13</xdr:col>
      <xdr:colOff>135364</xdr:colOff>
      <xdr:row>3</xdr:row>
      <xdr:rowOff>95250</xdr:rowOff>
    </xdr:from>
    <xdr:to>
      <xdr:col>19</xdr:col>
      <xdr:colOff>94102</xdr:colOff>
      <xdr:row>4</xdr:row>
      <xdr:rowOff>617220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58DBF789-C1C1-8C51-2FDE-7C026227A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38472973" y="609600"/>
          <a:ext cx="3835413" cy="6362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133349</xdr:colOff>
      <xdr:row>90</xdr:row>
      <xdr:rowOff>28575</xdr:rowOff>
    </xdr:from>
    <xdr:to>
      <xdr:col>19</xdr:col>
      <xdr:colOff>209549</xdr:colOff>
      <xdr:row>100</xdr:row>
      <xdr:rowOff>66675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2C7FE4D4-DBA0-4A5B-92FB-95AFE1766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3593776" y="17830800"/>
          <a:ext cx="9220200" cy="19431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26470</xdr:colOff>
      <xdr:row>0</xdr:row>
      <xdr:rowOff>0</xdr:rowOff>
    </xdr:from>
    <xdr:to>
      <xdr:col>14</xdr:col>
      <xdr:colOff>55245</xdr:colOff>
      <xdr:row>8</xdr:row>
      <xdr:rowOff>184785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A23AD885-A60B-4319-9E90-C1123EA49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4636405" y="0"/>
          <a:ext cx="7134425" cy="149923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</xdr:colOff>
      <xdr:row>37</xdr:row>
      <xdr:rowOff>55245</xdr:rowOff>
    </xdr:from>
    <xdr:to>
      <xdr:col>17</xdr:col>
      <xdr:colOff>144780</xdr:colOff>
      <xdr:row>46</xdr:row>
      <xdr:rowOff>171450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1986DC78-A5A3-4C1C-A81C-B10FF5140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2575195" y="8837295"/>
          <a:ext cx="9220200" cy="195453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37</xdr:row>
      <xdr:rowOff>9525</xdr:rowOff>
    </xdr:from>
    <xdr:to>
      <xdr:col>8</xdr:col>
      <xdr:colOff>320040</xdr:colOff>
      <xdr:row>47</xdr:row>
      <xdr:rowOff>47625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ECB39930-EA9D-41FC-B765-B190115E1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53248910" y="6353175"/>
          <a:ext cx="9206865" cy="19431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11430</xdr:rowOff>
    </xdr:from>
    <xdr:to>
      <xdr:col>7</xdr:col>
      <xdr:colOff>493395</xdr:colOff>
      <xdr:row>27</xdr:row>
      <xdr:rowOff>49530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C46D0A01-7AED-4F43-9AE8-3CEE3CB3F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54285230" y="3611880"/>
          <a:ext cx="9218295" cy="19431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2468880</xdr:colOff>
      <xdr:row>10</xdr:row>
      <xdr:rowOff>19050</xdr:rowOff>
    </xdr:from>
    <xdr:to>
      <xdr:col>11</xdr:col>
      <xdr:colOff>140970</xdr:colOff>
      <xdr:row>20</xdr:row>
      <xdr:rowOff>38100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A9ACEFD-3ECF-4221-8040-EBFF44B60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7265305" y="2076450"/>
          <a:ext cx="9216390" cy="19240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26670</xdr:rowOff>
    </xdr:from>
    <xdr:to>
      <xdr:col>6</xdr:col>
      <xdr:colOff>600075</xdr:colOff>
      <xdr:row>25</xdr:row>
      <xdr:rowOff>64770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5691931F-A08A-4396-B4E0-E893328FD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53264150" y="3779520"/>
          <a:ext cx="6438900" cy="19431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11430</xdr:rowOff>
    </xdr:from>
    <xdr:to>
      <xdr:col>6</xdr:col>
      <xdr:colOff>1295400</xdr:colOff>
      <xdr:row>40</xdr:row>
      <xdr:rowOff>49530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9F2400EF-71EF-46C3-B8F3-4C93E9BEE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55121525" y="5145405"/>
          <a:ext cx="8991600" cy="194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42</xdr:row>
      <xdr:rowOff>2323</xdr:rowOff>
    </xdr:from>
    <xdr:to>
      <xdr:col>7</xdr:col>
      <xdr:colOff>549397</xdr:colOff>
      <xdr:row>47</xdr:row>
      <xdr:rowOff>37908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DA328BA5-C83A-DC89-6B4A-DABCC0BD2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51781303" y="7622323"/>
          <a:ext cx="5951977" cy="9880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20954</xdr:colOff>
      <xdr:row>28</xdr:row>
      <xdr:rowOff>19050</xdr:rowOff>
    </xdr:from>
    <xdr:to>
      <xdr:col>5</xdr:col>
      <xdr:colOff>273171</xdr:colOff>
      <xdr:row>32</xdr:row>
      <xdr:rowOff>63628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A013F110-F721-B971-F52A-29EF2989E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55619879" y="5124450"/>
          <a:ext cx="4862317" cy="806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154305</xdr:colOff>
      <xdr:row>52</xdr:row>
      <xdr:rowOff>83820</xdr:rowOff>
    </xdr:from>
    <xdr:to>
      <xdr:col>6</xdr:col>
      <xdr:colOff>590550</xdr:colOff>
      <xdr:row>57</xdr:row>
      <xdr:rowOff>109881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2B014C72-C1A7-5093-0420-7BA0C121F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7530100" y="10199370"/>
          <a:ext cx="5875020" cy="9785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166</xdr:row>
      <xdr:rowOff>0</xdr:rowOff>
    </xdr:from>
    <xdr:ext cx="171450" cy="1714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167</xdr:row>
      <xdr:rowOff>0</xdr:rowOff>
    </xdr:from>
    <xdr:ext cx="171450" cy="17145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168</xdr:row>
      <xdr:rowOff>0</xdr:rowOff>
    </xdr:from>
    <xdr:ext cx="171450" cy="1714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166</xdr:row>
      <xdr:rowOff>0</xdr:rowOff>
    </xdr:from>
    <xdr:ext cx="171450" cy="171450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167</xdr:row>
      <xdr:rowOff>0</xdr:rowOff>
    </xdr:from>
    <xdr:ext cx="171450" cy="17145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168</xdr:row>
      <xdr:rowOff>0</xdr:rowOff>
    </xdr:from>
    <xdr:ext cx="171450" cy="171450"/>
    <xdr:pic>
      <xdr:nvPicPr>
        <xdr:cNvPr id="7" name="image3.pn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169</xdr:row>
      <xdr:rowOff>0</xdr:rowOff>
    </xdr:from>
    <xdr:ext cx="171450" cy="171450"/>
    <xdr:pic>
      <xdr:nvPicPr>
        <xdr:cNvPr id="8" name="image3.pn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170</xdr:row>
      <xdr:rowOff>0</xdr:rowOff>
    </xdr:from>
    <xdr:ext cx="171450" cy="17145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8</xdr:col>
      <xdr:colOff>192405</xdr:colOff>
      <xdr:row>80</xdr:row>
      <xdr:rowOff>129540</xdr:rowOff>
    </xdr:from>
    <xdr:to>
      <xdr:col>11</xdr:col>
      <xdr:colOff>1343025</xdr:colOff>
      <xdr:row>83</xdr:row>
      <xdr:rowOff>176248</xdr:rowOff>
    </xdr:to>
    <xdr:pic>
      <xdr:nvPicPr>
        <xdr:cNvPr id="11" name="תמונה 10">
          <a:extLst>
            <a:ext uri="{FF2B5EF4-FFF2-40B4-BE49-F238E27FC236}">
              <a16:creationId xmlns:a16="http://schemas.microsoft.com/office/drawing/2014/main" id="{8E2A1CBD-3C01-1294-8DB1-556053DF8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51273425" y="28314015"/>
          <a:ext cx="4331970" cy="713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</xdr:colOff>
      <xdr:row>87</xdr:row>
      <xdr:rowOff>17145</xdr:rowOff>
    </xdr:from>
    <xdr:to>
      <xdr:col>5</xdr:col>
      <xdr:colOff>285750</xdr:colOff>
      <xdr:row>91</xdr:row>
      <xdr:rowOff>166315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5854B069-D4C8-CB9D-A86C-ED52ED03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54654800" y="17276445"/>
          <a:ext cx="5474970" cy="9111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255270</xdr:colOff>
      <xdr:row>95</xdr:row>
      <xdr:rowOff>1906</xdr:rowOff>
    </xdr:from>
    <xdr:to>
      <xdr:col>7</xdr:col>
      <xdr:colOff>771525</xdr:colOff>
      <xdr:row>101</xdr:row>
      <xdr:rowOff>38740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2F897634-5930-7330-5BC5-041E1305E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56864600" y="21299806"/>
          <a:ext cx="7174230" cy="117983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38</xdr:row>
      <xdr:rowOff>114300</xdr:rowOff>
    </xdr:from>
    <xdr:to>
      <xdr:col>3</xdr:col>
      <xdr:colOff>1009650</xdr:colOff>
      <xdr:row>42</xdr:row>
      <xdr:rowOff>123466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C00D4F97-A763-16A0-4D26-A50EC7A6F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54854825" y="6829425"/>
          <a:ext cx="4648200" cy="7711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171</xdr:row>
      <xdr:rowOff>47625</xdr:rowOff>
    </xdr:from>
    <xdr:ext cx="171450" cy="1714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172</xdr:row>
      <xdr:rowOff>28575</xdr:rowOff>
    </xdr:from>
    <xdr:ext cx="171450" cy="17145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173</xdr:row>
      <xdr:rowOff>38100</xdr:rowOff>
    </xdr:from>
    <xdr:ext cx="171450" cy="1714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8</xdr:col>
      <xdr:colOff>253366</xdr:colOff>
      <xdr:row>46</xdr:row>
      <xdr:rowOff>163830</xdr:rowOff>
    </xdr:from>
    <xdr:to>
      <xdr:col>13</xdr:col>
      <xdr:colOff>733426</xdr:colOff>
      <xdr:row>48</xdr:row>
      <xdr:rowOff>30541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4962C33E-7449-7B7B-7274-EE7E3A89A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42300874" y="15794355"/>
          <a:ext cx="5366385" cy="885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hyperlink" Target="https://www.netek.co.il/" TargetMode="External"/><Relationship Id="rId1" Type="http://schemas.openxmlformats.org/officeDocument/2006/relationships/hyperlink" Target="https://www.kamaze.co.il/Compare/1/Cellular?affid=13559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48"/>
  <sheetViews>
    <sheetView rightToLeft="1" workbookViewId="0">
      <selection activeCell="C40" sqref="C40"/>
    </sheetView>
  </sheetViews>
  <sheetFormatPr defaultColWidth="12.59765625" defaultRowHeight="15" customHeight="1" x14ac:dyDescent="0.25"/>
  <cols>
    <col min="1" max="1" width="8.59765625" customWidth="1"/>
    <col min="2" max="2" width="14.19921875" customWidth="1"/>
    <col min="3" max="3" width="8.59765625" customWidth="1"/>
    <col min="4" max="4" width="16.19921875" customWidth="1"/>
    <col min="5" max="11" width="8.59765625" customWidth="1"/>
    <col min="12" max="12" width="8.59765625" hidden="1" customWidth="1"/>
    <col min="13" max="16" width="8.59765625" customWidth="1"/>
  </cols>
  <sheetData>
    <row r="1" spans="1:15" ht="12.75" customHeight="1" x14ac:dyDescent="0.25">
      <c r="A1" s="772" t="s">
        <v>0</v>
      </c>
      <c r="B1" s="773"/>
      <c r="C1" s="773"/>
      <c r="D1" s="773"/>
      <c r="E1" s="773"/>
      <c r="F1" s="773"/>
      <c r="G1" s="773"/>
      <c r="H1" s="774"/>
      <c r="I1" s="1"/>
      <c r="J1" s="2"/>
      <c r="K1" s="778"/>
      <c r="L1" s="779"/>
      <c r="M1" s="779"/>
      <c r="N1" s="779"/>
      <c r="O1" s="779"/>
    </row>
    <row r="2" spans="1:15" ht="13.5" customHeight="1" x14ac:dyDescent="0.25">
      <c r="A2" s="775"/>
      <c r="B2" s="776"/>
      <c r="C2" s="776"/>
      <c r="D2" s="776"/>
      <c r="E2" s="776"/>
      <c r="F2" s="776"/>
      <c r="G2" s="776"/>
      <c r="H2" s="777"/>
      <c r="I2" s="1"/>
      <c r="J2" s="1"/>
      <c r="K2" s="780"/>
      <c r="L2" s="776"/>
      <c r="M2" s="776"/>
      <c r="N2" s="776"/>
      <c r="O2" s="776"/>
    </row>
    <row r="3" spans="1:15" ht="13.5" customHeight="1" x14ac:dyDescent="0.25">
      <c r="A3" s="775"/>
      <c r="B3" s="776"/>
      <c r="C3" s="776"/>
      <c r="D3" s="776"/>
      <c r="E3" s="776"/>
      <c r="F3" s="776"/>
      <c r="G3" s="776"/>
      <c r="H3" s="777"/>
      <c r="I3" s="1"/>
      <c r="J3" s="1"/>
      <c r="K3" s="1"/>
      <c r="L3" s="1"/>
      <c r="M3" s="1"/>
      <c r="N3" s="1"/>
      <c r="O3" s="1"/>
    </row>
    <row r="4" spans="1:15" ht="8.25" customHeight="1" x14ac:dyDescent="0.25">
      <c r="A4" s="3"/>
      <c r="B4" s="4"/>
      <c r="C4" s="4"/>
      <c r="D4" s="4"/>
      <c r="E4" s="4"/>
      <c r="F4" s="4"/>
      <c r="G4" s="4"/>
      <c r="H4" s="5"/>
      <c r="I4" s="1"/>
      <c r="J4" s="1"/>
      <c r="K4" s="1"/>
      <c r="L4" s="1"/>
      <c r="M4" s="1"/>
      <c r="N4" s="1"/>
      <c r="O4" s="1"/>
    </row>
    <row r="5" spans="1:15" ht="12.75" customHeight="1" x14ac:dyDescent="0.25">
      <c r="A5" s="6"/>
      <c r="B5" s="7"/>
      <c r="C5" s="7"/>
      <c r="D5" s="7"/>
      <c r="E5" s="7"/>
      <c r="F5" s="7"/>
      <c r="G5" s="7"/>
      <c r="H5" s="8"/>
      <c r="I5" s="1"/>
      <c r="J5" s="1"/>
      <c r="K5" s="1"/>
      <c r="L5" s="1"/>
      <c r="M5" s="1"/>
      <c r="N5" s="1"/>
      <c r="O5" s="1"/>
    </row>
    <row r="6" spans="1:15" ht="13.5" customHeight="1" x14ac:dyDescent="0.3">
      <c r="A6" s="781" t="s">
        <v>521</v>
      </c>
      <c r="B6" s="770"/>
      <c r="C6" s="770"/>
      <c r="D6" s="770"/>
      <c r="E6" s="770"/>
      <c r="F6" s="770"/>
      <c r="G6" s="770"/>
      <c r="H6" s="771"/>
      <c r="I6" s="1"/>
      <c r="J6" s="1"/>
      <c r="K6" s="1"/>
      <c r="L6" s="1"/>
      <c r="M6" s="1"/>
      <c r="N6" s="1"/>
      <c r="O6" s="1"/>
    </row>
    <row r="27" spans="1:8" ht="13.5" customHeight="1" x14ac:dyDescent="0.25">
      <c r="A27" s="782" t="s">
        <v>1</v>
      </c>
      <c r="B27" s="773"/>
      <c r="C27" s="773"/>
      <c r="D27" s="773"/>
      <c r="E27" s="773"/>
      <c r="F27" s="773"/>
      <c r="G27" s="773"/>
      <c r="H27" s="774"/>
    </row>
    <row r="28" spans="1:8" ht="13.5" customHeight="1" x14ac:dyDescent="0.25">
      <c r="A28" s="783"/>
      <c r="B28" s="784"/>
      <c r="C28" s="784"/>
      <c r="D28" s="784"/>
      <c r="E28" s="784"/>
      <c r="F28" s="784"/>
      <c r="G28" s="784"/>
      <c r="H28" s="785"/>
    </row>
    <row r="29" spans="1:8" ht="13.5" customHeight="1" x14ac:dyDescent="0.25">
      <c r="A29" s="786">
        <v>1</v>
      </c>
      <c r="B29" s="788"/>
      <c r="C29" s="773"/>
      <c r="D29" s="773"/>
      <c r="E29" s="773"/>
      <c r="F29" s="773"/>
      <c r="G29" s="773"/>
      <c r="H29" s="774"/>
    </row>
    <row r="30" spans="1:8" ht="13.5" customHeight="1" x14ac:dyDescent="0.25">
      <c r="A30" s="787"/>
      <c r="B30" s="783"/>
      <c r="C30" s="784"/>
      <c r="D30" s="784"/>
      <c r="E30" s="784"/>
      <c r="F30" s="784"/>
      <c r="G30" s="784"/>
      <c r="H30" s="785"/>
    </row>
    <row r="31" spans="1:8" ht="13.5" customHeight="1" x14ac:dyDescent="0.25">
      <c r="A31" s="790">
        <v>2</v>
      </c>
      <c r="B31" s="789"/>
      <c r="C31" s="773"/>
      <c r="D31" s="773"/>
      <c r="E31" s="773"/>
      <c r="F31" s="773"/>
      <c r="G31" s="773"/>
      <c r="H31" s="774"/>
    </row>
    <row r="32" spans="1:8" ht="13.5" customHeight="1" x14ac:dyDescent="0.25">
      <c r="A32" s="787"/>
      <c r="B32" s="783"/>
      <c r="C32" s="784"/>
      <c r="D32" s="784"/>
      <c r="E32" s="784"/>
      <c r="F32" s="784"/>
      <c r="G32" s="784"/>
      <c r="H32" s="785"/>
    </row>
    <row r="33" spans="1:8" ht="13.5" customHeight="1" x14ac:dyDescent="0.25">
      <c r="A33" s="790">
        <v>3</v>
      </c>
      <c r="B33" s="789"/>
      <c r="C33" s="773"/>
      <c r="D33" s="773"/>
      <c r="E33" s="773"/>
      <c r="F33" s="773"/>
      <c r="G33" s="773"/>
      <c r="H33" s="774"/>
    </row>
    <row r="34" spans="1:8" ht="13.5" customHeight="1" x14ac:dyDescent="0.25">
      <c r="A34" s="787"/>
      <c r="B34" s="783"/>
      <c r="C34" s="784"/>
      <c r="D34" s="784"/>
      <c r="E34" s="784"/>
      <c r="F34" s="784"/>
      <c r="G34" s="784"/>
      <c r="H34" s="785"/>
    </row>
    <row r="35" spans="1:8" ht="13.5" customHeight="1" x14ac:dyDescent="0.25">
      <c r="A35" s="790">
        <v>4</v>
      </c>
      <c r="B35" s="789"/>
      <c r="C35" s="773"/>
      <c r="D35" s="773"/>
      <c r="E35" s="773"/>
      <c r="F35" s="773"/>
      <c r="G35" s="773"/>
      <c r="H35" s="774"/>
    </row>
    <row r="36" spans="1:8" ht="13.5" customHeight="1" x14ac:dyDescent="0.25">
      <c r="A36" s="787"/>
      <c r="B36" s="783"/>
      <c r="C36" s="784"/>
      <c r="D36" s="784"/>
      <c r="E36" s="784"/>
      <c r="F36" s="784"/>
      <c r="G36" s="784"/>
      <c r="H36" s="785"/>
    </row>
    <row r="37" spans="1:8" ht="13.5" customHeight="1" x14ac:dyDescent="0.25">
      <c r="A37" s="14"/>
      <c r="B37" s="15"/>
      <c r="C37" s="15"/>
      <c r="D37" s="15"/>
      <c r="E37" s="15"/>
      <c r="F37" s="15"/>
      <c r="G37" s="15"/>
      <c r="H37" s="16"/>
    </row>
    <row r="38" spans="1:8" ht="13.5" customHeight="1" x14ac:dyDescent="0.25">
      <c r="A38" s="9"/>
      <c r="B38" s="1"/>
      <c r="C38" s="1"/>
      <c r="D38" s="1"/>
      <c r="E38" s="1"/>
      <c r="F38" s="1"/>
      <c r="G38" s="1"/>
      <c r="H38" s="10"/>
    </row>
    <row r="39" spans="1:8" ht="13.5" customHeight="1" x14ac:dyDescent="0.25">
      <c r="A39" s="9"/>
      <c r="B39" s="1"/>
      <c r="C39" s="1"/>
      <c r="D39" s="1"/>
      <c r="E39" s="1"/>
      <c r="F39" s="1"/>
      <c r="G39" s="1"/>
      <c r="H39" s="10"/>
    </row>
    <row r="40" spans="1:8" ht="13.5" customHeight="1" x14ac:dyDescent="0.25">
      <c r="A40" s="9"/>
      <c r="B40" s="1"/>
      <c r="C40" s="1"/>
      <c r="D40" s="1"/>
      <c r="E40" s="1"/>
      <c r="F40" s="1"/>
      <c r="G40" s="1"/>
      <c r="H40" s="10"/>
    </row>
    <row r="41" spans="1:8" ht="13.5" customHeight="1" x14ac:dyDescent="0.25">
      <c r="A41" s="9"/>
      <c r="B41" s="1"/>
      <c r="C41" s="1"/>
      <c r="D41" s="1"/>
      <c r="E41" s="1"/>
      <c r="F41" s="1"/>
      <c r="G41" s="1"/>
      <c r="H41" s="10"/>
    </row>
    <row r="42" spans="1:8" ht="13.5" customHeight="1" x14ac:dyDescent="0.25">
      <c r="A42" s="9"/>
      <c r="B42" s="1"/>
      <c r="C42" s="1"/>
      <c r="D42" s="1"/>
      <c r="E42" s="1"/>
      <c r="F42" s="1"/>
      <c r="G42" s="1"/>
      <c r="H42" s="10"/>
    </row>
    <row r="43" spans="1:8" ht="13.5" customHeight="1" x14ac:dyDescent="0.25">
      <c r="A43" s="9"/>
      <c r="B43" s="1"/>
      <c r="C43" s="1"/>
      <c r="D43" s="1"/>
      <c r="E43" s="1"/>
      <c r="F43" s="1"/>
      <c r="G43" s="1"/>
      <c r="H43" s="10"/>
    </row>
    <row r="44" spans="1:8" ht="13.5" customHeight="1" x14ac:dyDescent="0.25">
      <c r="A44" s="9"/>
      <c r="B44" s="1"/>
      <c r="C44" s="1"/>
      <c r="D44" s="1"/>
      <c r="E44" s="1"/>
      <c r="F44" s="1"/>
      <c r="G44" s="1"/>
      <c r="H44" s="10"/>
    </row>
    <row r="45" spans="1:8" ht="13.5" customHeight="1" x14ac:dyDescent="0.25">
      <c r="A45" s="9"/>
      <c r="B45" s="1"/>
      <c r="C45" s="1"/>
      <c r="D45" s="1"/>
      <c r="E45" s="1"/>
      <c r="F45" s="1"/>
      <c r="G45" s="1"/>
      <c r="H45" s="10"/>
    </row>
    <row r="46" spans="1:8" ht="13.5" customHeight="1" x14ac:dyDescent="0.25">
      <c r="A46" s="11"/>
      <c r="B46" s="12"/>
      <c r="C46" s="12"/>
      <c r="D46" s="12"/>
      <c r="E46" s="12"/>
      <c r="F46" s="12"/>
      <c r="G46" s="12"/>
      <c r="H46" s="13"/>
    </row>
    <row r="47" spans="1:8" ht="13.5" customHeight="1" x14ac:dyDescent="0.25">
      <c r="A47" s="17"/>
      <c r="B47" s="18"/>
      <c r="C47" s="18"/>
      <c r="D47" s="18"/>
      <c r="E47" s="18"/>
      <c r="F47" s="18"/>
      <c r="G47" s="18"/>
      <c r="H47" s="19"/>
    </row>
    <row r="48" spans="1:8" ht="13.5" customHeight="1" x14ac:dyDescent="0.25">
      <c r="A48" s="769"/>
      <c r="B48" s="770"/>
      <c r="C48" s="770"/>
      <c r="D48" s="770"/>
      <c r="E48" s="770"/>
      <c r="F48" s="770"/>
      <c r="G48" s="770"/>
      <c r="H48" s="771"/>
    </row>
  </sheetData>
  <mergeCells count="13">
    <mergeCell ref="A48:H48"/>
    <mergeCell ref="A1:H3"/>
    <mergeCell ref="K1:O2"/>
    <mergeCell ref="A6:H6"/>
    <mergeCell ref="A27:H28"/>
    <mergeCell ref="A29:A30"/>
    <mergeCell ref="B29:H30"/>
    <mergeCell ref="B31:H32"/>
    <mergeCell ref="A31:A32"/>
    <mergeCell ref="A33:A34"/>
    <mergeCell ref="B33:H34"/>
    <mergeCell ref="A35:A36"/>
    <mergeCell ref="B35:H36"/>
  </mergeCells>
  <pageMargins left="0.25" right="0.25" top="0.75" bottom="0.75" header="0" footer="0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B1:AB272"/>
  <sheetViews>
    <sheetView rightToLeft="1" workbookViewId="0">
      <pane xSplit="4" ySplit="2" topLeftCell="M62" activePane="bottomRight" state="frozen"/>
      <selection pane="topRight" activeCell="E1" sqref="E1"/>
      <selection pane="bottomLeft" activeCell="A3" sqref="A3"/>
      <selection pane="bottomRight" activeCell="N89" sqref="N89"/>
    </sheetView>
  </sheetViews>
  <sheetFormatPr defaultColWidth="12.59765625" defaultRowHeight="15" customHeight="1" x14ac:dyDescent="0.25"/>
  <cols>
    <col min="1" max="1" width="1.19921875" customWidth="1"/>
    <col min="2" max="2" width="16.19921875" customWidth="1"/>
    <col min="3" max="3" width="22.69921875" customWidth="1"/>
    <col min="4" max="4" width="11" customWidth="1"/>
    <col min="5" max="20" width="11.09765625" customWidth="1"/>
    <col min="21" max="21" width="8" customWidth="1"/>
    <col min="22" max="22" width="10.09765625" customWidth="1"/>
    <col min="23" max="23" width="8" customWidth="1"/>
    <col min="24" max="24" width="10.19921875" customWidth="1"/>
    <col min="25" max="25" width="8" customWidth="1"/>
    <col min="26" max="26" width="10.69921875" customWidth="1"/>
    <col min="27" max="27" width="8" customWidth="1"/>
    <col min="28" max="28" width="11.5" customWidth="1"/>
    <col min="29" max="30" width="8" customWidth="1"/>
  </cols>
  <sheetData>
    <row r="1" spans="2:28" ht="15.75" customHeight="1" x14ac:dyDescent="0.25">
      <c r="B1" s="954" t="s">
        <v>410</v>
      </c>
      <c r="C1" s="853"/>
      <c r="D1" s="853"/>
      <c r="E1" s="955">
        <v>45658</v>
      </c>
      <c r="F1" s="893"/>
      <c r="G1" s="955">
        <v>45689</v>
      </c>
      <c r="H1" s="893"/>
      <c r="I1" s="955">
        <v>45717</v>
      </c>
      <c r="J1" s="893"/>
      <c r="K1" s="955">
        <v>45748</v>
      </c>
      <c r="L1" s="893"/>
      <c r="M1" s="955">
        <v>45778</v>
      </c>
      <c r="N1" s="893"/>
      <c r="O1" s="955">
        <v>45809</v>
      </c>
      <c r="P1" s="893"/>
      <c r="Q1" s="955">
        <v>45839</v>
      </c>
      <c r="R1" s="893"/>
      <c r="S1" s="955">
        <v>45870</v>
      </c>
      <c r="T1" s="893"/>
      <c r="U1" s="955">
        <v>45901</v>
      </c>
      <c r="V1" s="893"/>
      <c r="W1" s="955">
        <v>45931</v>
      </c>
      <c r="X1" s="893"/>
      <c r="Y1" s="955">
        <v>45962</v>
      </c>
      <c r="Z1" s="893"/>
      <c r="AA1" s="955">
        <v>45992</v>
      </c>
      <c r="AB1" s="893"/>
    </row>
    <row r="2" spans="2:28" ht="16.5" customHeight="1" x14ac:dyDescent="0.25">
      <c r="B2" s="633" t="s">
        <v>84</v>
      </c>
      <c r="C2" s="634" t="s">
        <v>411</v>
      </c>
      <c r="D2" s="634" t="s">
        <v>412</v>
      </c>
      <c r="E2" s="635" t="s">
        <v>413</v>
      </c>
      <c r="F2" s="636" t="s">
        <v>52</v>
      </c>
      <c r="G2" s="635" t="s">
        <v>413</v>
      </c>
      <c r="H2" s="636" t="s">
        <v>52</v>
      </c>
      <c r="I2" s="635" t="s">
        <v>413</v>
      </c>
      <c r="J2" s="636" t="s">
        <v>52</v>
      </c>
      <c r="K2" s="635" t="s">
        <v>413</v>
      </c>
      <c r="L2" s="636" t="s">
        <v>52</v>
      </c>
      <c r="M2" s="635" t="s">
        <v>413</v>
      </c>
      <c r="N2" s="636" t="s">
        <v>52</v>
      </c>
      <c r="O2" s="635" t="s">
        <v>413</v>
      </c>
      <c r="P2" s="636" t="s">
        <v>52</v>
      </c>
      <c r="Q2" s="635" t="s">
        <v>413</v>
      </c>
      <c r="R2" s="636" t="s">
        <v>52</v>
      </c>
      <c r="S2" s="635" t="s">
        <v>413</v>
      </c>
      <c r="T2" s="636" t="s">
        <v>52</v>
      </c>
      <c r="U2" s="635" t="s">
        <v>413</v>
      </c>
      <c r="V2" s="636" t="s">
        <v>52</v>
      </c>
      <c r="W2" s="635" t="s">
        <v>413</v>
      </c>
      <c r="X2" s="636" t="s">
        <v>52</v>
      </c>
      <c r="Y2" s="635" t="s">
        <v>413</v>
      </c>
      <c r="Z2" s="636" t="s">
        <v>52</v>
      </c>
      <c r="AA2" s="635" t="s">
        <v>413</v>
      </c>
      <c r="AB2" s="636" t="s">
        <v>52</v>
      </c>
    </row>
    <row r="3" spans="2:28" x14ac:dyDescent="0.25">
      <c r="B3" s="956" t="s">
        <v>92</v>
      </c>
      <c r="C3" s="637" t="str">
        <f>'תקציב קבוע'!D6</f>
        <v>שכ"ד</v>
      </c>
      <c r="D3" s="638">
        <f>'תקציב קבוע'!E6</f>
        <v>0</v>
      </c>
      <c r="E3" s="639">
        <v>0</v>
      </c>
      <c r="F3" s="640">
        <f t="shared" ref="F3:F64" si="0">$D3-E3</f>
        <v>0</v>
      </c>
      <c r="G3" s="639">
        <v>0</v>
      </c>
      <c r="H3" s="640">
        <f t="shared" ref="H3:H64" si="1">$D3-G3+F3</f>
        <v>0</v>
      </c>
      <c r="I3" s="639">
        <v>0</v>
      </c>
      <c r="J3" s="640">
        <f t="shared" ref="J3:J64" si="2">$D3-I3+H3</f>
        <v>0</v>
      </c>
      <c r="K3" s="639">
        <v>0</v>
      </c>
      <c r="L3" s="640">
        <f t="shared" ref="L3:L64" si="3">$D3-K3+J3</f>
        <v>0</v>
      </c>
      <c r="M3" s="639">
        <v>0</v>
      </c>
      <c r="N3" s="640">
        <f t="shared" ref="N3:N64" si="4">$D3-M3+L3</f>
        <v>0</v>
      </c>
      <c r="O3" s="639">
        <v>0</v>
      </c>
      <c r="P3" s="640">
        <f t="shared" ref="P3:P64" si="5">$D3-O3+N3</f>
        <v>0</v>
      </c>
      <c r="Q3" s="639">
        <v>0</v>
      </c>
      <c r="R3" s="640">
        <f t="shared" ref="R3:R64" si="6">$D3-Q3+P3</f>
        <v>0</v>
      </c>
      <c r="S3" s="639">
        <v>0</v>
      </c>
      <c r="T3" s="640">
        <f t="shared" ref="T3:T64" si="7">$D3-S3+R3</f>
        <v>0</v>
      </c>
      <c r="U3" s="639">
        <v>0</v>
      </c>
      <c r="V3" s="640">
        <f t="shared" ref="V3:V64" si="8">$D3-U3+T3</f>
        <v>0</v>
      </c>
      <c r="W3" s="639">
        <v>0</v>
      </c>
      <c r="X3" s="640">
        <f t="shared" ref="X3:X64" si="9">$D3-W3+V3</f>
        <v>0</v>
      </c>
      <c r="Y3" s="639">
        <v>0</v>
      </c>
      <c r="Z3" s="640">
        <f t="shared" ref="Z3:Z64" si="10">$D3-Y3+X3</f>
        <v>0</v>
      </c>
      <c r="AA3" s="639">
        <v>0</v>
      </c>
      <c r="AB3" s="640">
        <f t="shared" ref="AB3:AB64" si="11">$D3-AA3+Z3</f>
        <v>0</v>
      </c>
    </row>
    <row r="4" spans="2:28" x14ac:dyDescent="0.25">
      <c r="B4" s="843"/>
      <c r="C4" s="637" t="str">
        <f>'תקציב קבוע'!D7</f>
        <v>משכנתא</v>
      </c>
      <c r="D4" s="638">
        <f>'תקציב קבוע'!E7</f>
        <v>0</v>
      </c>
      <c r="E4" s="639">
        <v>0</v>
      </c>
      <c r="F4" s="640">
        <f t="shared" si="0"/>
        <v>0</v>
      </c>
      <c r="G4" s="639">
        <v>0</v>
      </c>
      <c r="H4" s="640">
        <f t="shared" si="1"/>
        <v>0</v>
      </c>
      <c r="I4" s="639">
        <v>0</v>
      </c>
      <c r="J4" s="640">
        <f t="shared" si="2"/>
        <v>0</v>
      </c>
      <c r="K4" s="639">
        <v>0</v>
      </c>
      <c r="L4" s="640">
        <f t="shared" si="3"/>
        <v>0</v>
      </c>
      <c r="M4" s="639">
        <v>0</v>
      </c>
      <c r="N4" s="640">
        <f t="shared" si="4"/>
        <v>0</v>
      </c>
      <c r="O4" s="639">
        <v>0</v>
      </c>
      <c r="P4" s="640">
        <f t="shared" si="5"/>
        <v>0</v>
      </c>
      <c r="Q4" s="639">
        <v>0</v>
      </c>
      <c r="R4" s="640">
        <f t="shared" si="6"/>
        <v>0</v>
      </c>
      <c r="S4" s="639">
        <v>0</v>
      </c>
      <c r="T4" s="640">
        <f t="shared" si="7"/>
        <v>0</v>
      </c>
      <c r="U4" s="639">
        <v>0</v>
      </c>
      <c r="V4" s="640">
        <f t="shared" si="8"/>
        <v>0</v>
      </c>
      <c r="W4" s="639">
        <v>0</v>
      </c>
      <c r="X4" s="640">
        <f t="shared" si="9"/>
        <v>0</v>
      </c>
      <c r="Y4" s="639">
        <v>0</v>
      </c>
      <c r="Z4" s="640">
        <f t="shared" si="10"/>
        <v>0</v>
      </c>
      <c r="AA4" s="639">
        <v>0</v>
      </c>
      <c r="AB4" s="640">
        <f t="shared" si="11"/>
        <v>0</v>
      </c>
    </row>
    <row r="5" spans="2:28" x14ac:dyDescent="0.25">
      <c r="B5" s="843"/>
      <c r="C5" s="637" t="str">
        <f>'תקציב קבוע'!D8</f>
        <v>ארנונה/מיסי ישוב</v>
      </c>
      <c r="D5" s="638">
        <f>'תקציב קבוע'!E8</f>
        <v>0</v>
      </c>
      <c r="E5" s="639">
        <v>0</v>
      </c>
      <c r="F5" s="640">
        <f t="shared" si="0"/>
        <v>0</v>
      </c>
      <c r="G5" s="639">
        <v>0</v>
      </c>
      <c r="H5" s="640">
        <f t="shared" si="1"/>
        <v>0</v>
      </c>
      <c r="I5" s="639">
        <v>0</v>
      </c>
      <c r="J5" s="640">
        <f t="shared" si="2"/>
        <v>0</v>
      </c>
      <c r="K5" s="639">
        <v>0</v>
      </c>
      <c r="L5" s="640">
        <f t="shared" si="3"/>
        <v>0</v>
      </c>
      <c r="M5" s="639">
        <v>0</v>
      </c>
      <c r="N5" s="640">
        <f t="shared" si="4"/>
        <v>0</v>
      </c>
      <c r="O5" s="639">
        <v>0</v>
      </c>
      <c r="P5" s="640">
        <f t="shared" si="5"/>
        <v>0</v>
      </c>
      <c r="Q5" s="639">
        <v>0</v>
      </c>
      <c r="R5" s="640">
        <f t="shared" si="6"/>
        <v>0</v>
      </c>
      <c r="S5" s="639">
        <v>0</v>
      </c>
      <c r="T5" s="640">
        <f t="shared" si="7"/>
        <v>0</v>
      </c>
      <c r="U5" s="639">
        <v>0</v>
      </c>
      <c r="V5" s="640">
        <f t="shared" si="8"/>
        <v>0</v>
      </c>
      <c r="W5" s="639">
        <v>0</v>
      </c>
      <c r="X5" s="640">
        <f t="shared" si="9"/>
        <v>0</v>
      </c>
      <c r="Y5" s="639">
        <v>0</v>
      </c>
      <c r="Z5" s="640">
        <f t="shared" si="10"/>
        <v>0</v>
      </c>
      <c r="AA5" s="639">
        <v>0</v>
      </c>
      <c r="AB5" s="640">
        <f t="shared" si="11"/>
        <v>0</v>
      </c>
    </row>
    <row r="6" spans="2:28" x14ac:dyDescent="0.25">
      <c r="B6" s="843"/>
      <c r="C6" s="637" t="str">
        <f>'תקציב קבוע'!D9</f>
        <v>גז</v>
      </c>
      <c r="D6" s="638">
        <f>'תקציב קבוע'!E9</f>
        <v>0</v>
      </c>
      <c r="E6" s="639">
        <v>0</v>
      </c>
      <c r="F6" s="640">
        <f t="shared" si="0"/>
        <v>0</v>
      </c>
      <c r="G6" s="639">
        <v>0</v>
      </c>
      <c r="H6" s="640">
        <f t="shared" si="1"/>
        <v>0</v>
      </c>
      <c r="I6" s="639">
        <v>0</v>
      </c>
      <c r="J6" s="640">
        <f t="shared" si="2"/>
        <v>0</v>
      </c>
      <c r="K6" s="639">
        <v>0</v>
      </c>
      <c r="L6" s="640">
        <f t="shared" si="3"/>
        <v>0</v>
      </c>
      <c r="M6" s="639">
        <v>0</v>
      </c>
      <c r="N6" s="640">
        <f t="shared" si="4"/>
        <v>0</v>
      </c>
      <c r="O6" s="639">
        <v>0</v>
      </c>
      <c r="P6" s="640">
        <f t="shared" si="5"/>
        <v>0</v>
      </c>
      <c r="Q6" s="639">
        <v>0</v>
      </c>
      <c r="R6" s="640">
        <f t="shared" si="6"/>
        <v>0</v>
      </c>
      <c r="S6" s="639">
        <v>0</v>
      </c>
      <c r="T6" s="640">
        <f t="shared" si="7"/>
        <v>0</v>
      </c>
      <c r="U6" s="639">
        <v>0</v>
      </c>
      <c r="V6" s="640">
        <f t="shared" si="8"/>
        <v>0</v>
      </c>
      <c r="W6" s="639">
        <v>0</v>
      </c>
      <c r="X6" s="640">
        <f t="shared" si="9"/>
        <v>0</v>
      </c>
      <c r="Y6" s="639">
        <v>0</v>
      </c>
      <c r="Z6" s="640">
        <f t="shared" si="10"/>
        <v>0</v>
      </c>
      <c r="AA6" s="639">
        <v>0</v>
      </c>
      <c r="AB6" s="640">
        <f t="shared" si="11"/>
        <v>0</v>
      </c>
    </row>
    <row r="7" spans="2:28" x14ac:dyDescent="0.25">
      <c r="B7" s="843"/>
      <c r="C7" s="637" t="str">
        <f>'תקציב קבוע'!D10</f>
        <v xml:space="preserve">עוזרת </v>
      </c>
      <c r="D7" s="638">
        <f>'תקציב קבוע'!E10</f>
        <v>0</v>
      </c>
      <c r="E7" s="639">
        <v>0</v>
      </c>
      <c r="F7" s="640">
        <f t="shared" si="0"/>
        <v>0</v>
      </c>
      <c r="G7" s="639">
        <v>0</v>
      </c>
      <c r="H7" s="640">
        <f t="shared" si="1"/>
        <v>0</v>
      </c>
      <c r="I7" s="639">
        <v>0</v>
      </c>
      <c r="J7" s="640">
        <f t="shared" si="2"/>
        <v>0</v>
      </c>
      <c r="K7" s="639">
        <v>0</v>
      </c>
      <c r="L7" s="640">
        <f t="shared" si="3"/>
        <v>0</v>
      </c>
      <c r="M7" s="639">
        <v>0</v>
      </c>
      <c r="N7" s="640">
        <f t="shared" si="4"/>
        <v>0</v>
      </c>
      <c r="O7" s="639">
        <v>0</v>
      </c>
      <c r="P7" s="640">
        <f t="shared" si="5"/>
        <v>0</v>
      </c>
      <c r="Q7" s="639">
        <v>0</v>
      </c>
      <c r="R7" s="640">
        <f t="shared" si="6"/>
        <v>0</v>
      </c>
      <c r="S7" s="639">
        <v>0</v>
      </c>
      <c r="T7" s="640">
        <f t="shared" si="7"/>
        <v>0</v>
      </c>
      <c r="U7" s="639">
        <v>0</v>
      </c>
      <c r="V7" s="640">
        <f t="shared" si="8"/>
        <v>0</v>
      </c>
      <c r="W7" s="639">
        <v>0</v>
      </c>
      <c r="X7" s="640">
        <f t="shared" si="9"/>
        <v>0</v>
      </c>
      <c r="Y7" s="639">
        <v>0</v>
      </c>
      <c r="Z7" s="640">
        <f t="shared" si="10"/>
        <v>0</v>
      </c>
      <c r="AA7" s="639">
        <v>0</v>
      </c>
      <c r="AB7" s="640">
        <f t="shared" si="11"/>
        <v>0</v>
      </c>
    </row>
    <row r="8" spans="2:28" x14ac:dyDescent="0.25">
      <c r="B8" s="843"/>
      <c r="C8" s="637" t="str">
        <f>'תקציב קבוע'!D11</f>
        <v>ועד בית</v>
      </c>
      <c r="D8" s="638">
        <f>'תקציב קבוע'!E11</f>
        <v>0</v>
      </c>
      <c r="E8" s="639">
        <v>0</v>
      </c>
      <c r="F8" s="640">
        <f t="shared" si="0"/>
        <v>0</v>
      </c>
      <c r="G8" s="639">
        <v>0</v>
      </c>
      <c r="H8" s="640">
        <f t="shared" si="1"/>
        <v>0</v>
      </c>
      <c r="I8" s="639">
        <v>0</v>
      </c>
      <c r="J8" s="640">
        <f t="shared" si="2"/>
        <v>0</v>
      </c>
      <c r="K8" s="639">
        <v>0</v>
      </c>
      <c r="L8" s="640">
        <f t="shared" si="3"/>
        <v>0</v>
      </c>
      <c r="M8" s="639">
        <v>0</v>
      </c>
      <c r="N8" s="640">
        <f t="shared" si="4"/>
        <v>0</v>
      </c>
      <c r="O8" s="639">
        <v>0</v>
      </c>
      <c r="P8" s="640">
        <f t="shared" si="5"/>
        <v>0</v>
      </c>
      <c r="Q8" s="639">
        <v>0</v>
      </c>
      <c r="R8" s="640">
        <f t="shared" si="6"/>
        <v>0</v>
      </c>
      <c r="S8" s="639">
        <v>0</v>
      </c>
      <c r="T8" s="640">
        <f t="shared" si="7"/>
        <v>0</v>
      </c>
      <c r="U8" s="639">
        <v>0</v>
      </c>
      <c r="V8" s="640">
        <f t="shared" si="8"/>
        <v>0</v>
      </c>
      <c r="W8" s="639">
        <v>0</v>
      </c>
      <c r="X8" s="640">
        <f t="shared" si="9"/>
        <v>0</v>
      </c>
      <c r="Y8" s="639">
        <v>0</v>
      </c>
      <c r="Z8" s="640">
        <f t="shared" si="10"/>
        <v>0</v>
      </c>
      <c r="AA8" s="639">
        <v>0</v>
      </c>
      <c r="AB8" s="640">
        <f t="shared" si="11"/>
        <v>0</v>
      </c>
    </row>
    <row r="9" spans="2:28" x14ac:dyDescent="0.25">
      <c r="B9" s="843"/>
      <c r="C9" s="641" t="str">
        <f>'תקציב קבוע'!D12</f>
        <v>אחר</v>
      </c>
      <c r="D9" s="638">
        <f>'תקציב קבוע'!E12</f>
        <v>0</v>
      </c>
      <c r="E9" s="639">
        <v>0</v>
      </c>
      <c r="F9" s="640">
        <f t="shared" si="0"/>
        <v>0</v>
      </c>
      <c r="G9" s="639">
        <v>0</v>
      </c>
      <c r="H9" s="640">
        <f t="shared" si="1"/>
        <v>0</v>
      </c>
      <c r="I9" s="639">
        <v>0</v>
      </c>
      <c r="J9" s="640">
        <f t="shared" si="2"/>
        <v>0</v>
      </c>
      <c r="K9" s="639">
        <v>0</v>
      </c>
      <c r="L9" s="640">
        <f t="shared" si="3"/>
        <v>0</v>
      </c>
      <c r="M9" s="639">
        <v>0</v>
      </c>
      <c r="N9" s="640">
        <f t="shared" si="4"/>
        <v>0</v>
      </c>
      <c r="O9" s="639">
        <v>0</v>
      </c>
      <c r="P9" s="640">
        <f t="shared" si="5"/>
        <v>0</v>
      </c>
      <c r="Q9" s="639">
        <v>0</v>
      </c>
      <c r="R9" s="640">
        <f t="shared" si="6"/>
        <v>0</v>
      </c>
      <c r="S9" s="639">
        <v>0</v>
      </c>
      <c r="T9" s="640">
        <f t="shared" si="7"/>
        <v>0</v>
      </c>
      <c r="U9" s="639">
        <v>0</v>
      </c>
      <c r="V9" s="640">
        <f t="shared" si="8"/>
        <v>0</v>
      </c>
      <c r="W9" s="639">
        <v>0</v>
      </c>
      <c r="X9" s="640">
        <f t="shared" si="9"/>
        <v>0</v>
      </c>
      <c r="Y9" s="639">
        <v>0</v>
      </c>
      <c r="Z9" s="640">
        <f t="shared" si="10"/>
        <v>0</v>
      </c>
      <c r="AA9" s="639">
        <v>0</v>
      </c>
      <c r="AB9" s="640">
        <f t="shared" si="11"/>
        <v>0</v>
      </c>
    </row>
    <row r="10" spans="2:28" x14ac:dyDescent="0.25">
      <c r="B10" s="843"/>
      <c r="C10" s="641" t="str">
        <f>'תקציב קבוע'!D13</f>
        <v>אחר</v>
      </c>
      <c r="D10" s="638">
        <f>'תקציב קבוע'!E13</f>
        <v>0</v>
      </c>
      <c r="E10" s="639">
        <v>0</v>
      </c>
      <c r="F10" s="640">
        <f t="shared" si="0"/>
        <v>0</v>
      </c>
      <c r="G10" s="639">
        <v>0</v>
      </c>
      <c r="H10" s="640">
        <f t="shared" si="1"/>
        <v>0</v>
      </c>
      <c r="I10" s="639">
        <v>0</v>
      </c>
      <c r="J10" s="640">
        <f t="shared" si="2"/>
        <v>0</v>
      </c>
      <c r="K10" s="639">
        <v>0</v>
      </c>
      <c r="L10" s="640">
        <f t="shared" si="3"/>
        <v>0</v>
      </c>
      <c r="M10" s="639">
        <v>0</v>
      </c>
      <c r="N10" s="640">
        <f t="shared" si="4"/>
        <v>0</v>
      </c>
      <c r="O10" s="639">
        <v>0</v>
      </c>
      <c r="P10" s="640">
        <f t="shared" si="5"/>
        <v>0</v>
      </c>
      <c r="Q10" s="639">
        <v>0</v>
      </c>
      <c r="R10" s="640">
        <f t="shared" si="6"/>
        <v>0</v>
      </c>
      <c r="S10" s="639">
        <v>0</v>
      </c>
      <c r="T10" s="640">
        <f t="shared" si="7"/>
        <v>0</v>
      </c>
      <c r="U10" s="639">
        <v>0</v>
      </c>
      <c r="V10" s="640">
        <f t="shared" si="8"/>
        <v>0</v>
      </c>
      <c r="W10" s="639">
        <v>0</v>
      </c>
      <c r="X10" s="640">
        <f t="shared" si="9"/>
        <v>0</v>
      </c>
      <c r="Y10" s="639">
        <v>0</v>
      </c>
      <c r="Z10" s="640">
        <f t="shared" si="10"/>
        <v>0</v>
      </c>
      <c r="AA10" s="639">
        <v>0</v>
      </c>
      <c r="AB10" s="640">
        <f t="shared" si="11"/>
        <v>0</v>
      </c>
    </row>
    <row r="11" spans="2:28" x14ac:dyDescent="0.25">
      <c r="B11" s="843"/>
      <c r="C11" s="641" t="str">
        <f>'תקציב קבוע'!D14</f>
        <v>אחר</v>
      </c>
      <c r="D11" s="638">
        <f>'תקציב קבוע'!E14</f>
        <v>0</v>
      </c>
      <c r="E11" s="639">
        <v>0</v>
      </c>
      <c r="F11" s="640">
        <f t="shared" si="0"/>
        <v>0</v>
      </c>
      <c r="G11" s="639">
        <v>0</v>
      </c>
      <c r="H11" s="640">
        <f t="shared" si="1"/>
        <v>0</v>
      </c>
      <c r="I11" s="639">
        <v>0</v>
      </c>
      <c r="J11" s="640">
        <f t="shared" si="2"/>
        <v>0</v>
      </c>
      <c r="K11" s="639">
        <v>0</v>
      </c>
      <c r="L11" s="640">
        <f t="shared" si="3"/>
        <v>0</v>
      </c>
      <c r="M11" s="639">
        <v>0</v>
      </c>
      <c r="N11" s="640">
        <f t="shared" si="4"/>
        <v>0</v>
      </c>
      <c r="O11" s="639">
        <v>0</v>
      </c>
      <c r="P11" s="640">
        <f t="shared" si="5"/>
        <v>0</v>
      </c>
      <c r="Q11" s="639">
        <v>0</v>
      </c>
      <c r="R11" s="640">
        <f t="shared" si="6"/>
        <v>0</v>
      </c>
      <c r="S11" s="639">
        <v>0</v>
      </c>
      <c r="T11" s="640">
        <f t="shared" si="7"/>
        <v>0</v>
      </c>
      <c r="U11" s="639">
        <v>0</v>
      </c>
      <c r="V11" s="640">
        <f t="shared" si="8"/>
        <v>0</v>
      </c>
      <c r="W11" s="639">
        <v>0</v>
      </c>
      <c r="X11" s="640">
        <f t="shared" si="9"/>
        <v>0</v>
      </c>
      <c r="Y11" s="639">
        <v>0</v>
      </c>
      <c r="Z11" s="640">
        <f t="shared" si="10"/>
        <v>0</v>
      </c>
      <c r="AA11" s="639">
        <v>0</v>
      </c>
      <c r="AB11" s="640">
        <f t="shared" si="11"/>
        <v>0</v>
      </c>
    </row>
    <row r="12" spans="2:28" x14ac:dyDescent="0.25">
      <c r="B12" s="843"/>
      <c r="C12" s="641" t="str">
        <f>'תקציב קבוע'!D15</f>
        <v>אחר</v>
      </c>
      <c r="D12" s="638">
        <f>'תקציב קבוע'!E15</f>
        <v>0</v>
      </c>
      <c r="E12" s="639">
        <v>0</v>
      </c>
      <c r="F12" s="640">
        <f t="shared" si="0"/>
        <v>0</v>
      </c>
      <c r="G12" s="639">
        <v>0</v>
      </c>
      <c r="H12" s="640">
        <f t="shared" si="1"/>
        <v>0</v>
      </c>
      <c r="I12" s="639">
        <v>0</v>
      </c>
      <c r="J12" s="640">
        <f t="shared" si="2"/>
        <v>0</v>
      </c>
      <c r="K12" s="639">
        <v>0</v>
      </c>
      <c r="L12" s="640">
        <f t="shared" si="3"/>
        <v>0</v>
      </c>
      <c r="M12" s="639">
        <v>0</v>
      </c>
      <c r="N12" s="640">
        <f t="shared" si="4"/>
        <v>0</v>
      </c>
      <c r="O12" s="639">
        <v>0</v>
      </c>
      <c r="P12" s="640">
        <f t="shared" si="5"/>
        <v>0</v>
      </c>
      <c r="Q12" s="639">
        <v>0</v>
      </c>
      <c r="R12" s="640">
        <f t="shared" si="6"/>
        <v>0</v>
      </c>
      <c r="S12" s="639">
        <v>0</v>
      </c>
      <c r="T12" s="640">
        <f t="shared" si="7"/>
        <v>0</v>
      </c>
      <c r="U12" s="639">
        <v>0</v>
      </c>
      <c r="V12" s="640">
        <f t="shared" si="8"/>
        <v>0</v>
      </c>
      <c r="W12" s="639">
        <v>0</v>
      </c>
      <c r="X12" s="640">
        <f t="shared" si="9"/>
        <v>0</v>
      </c>
      <c r="Y12" s="639">
        <v>0</v>
      </c>
      <c r="Z12" s="640">
        <f t="shared" si="10"/>
        <v>0</v>
      </c>
      <c r="AA12" s="639">
        <v>0</v>
      </c>
      <c r="AB12" s="640">
        <f t="shared" si="11"/>
        <v>0</v>
      </c>
    </row>
    <row r="13" spans="2:28" x14ac:dyDescent="0.25">
      <c r="B13" s="843"/>
      <c r="C13" s="641" t="str">
        <f>'תקציב קבוע'!D16</f>
        <v>אחר</v>
      </c>
      <c r="D13" s="638">
        <f>'תקציב קבוע'!E16</f>
        <v>0</v>
      </c>
      <c r="E13" s="639">
        <v>0</v>
      </c>
      <c r="F13" s="640">
        <f t="shared" si="0"/>
        <v>0</v>
      </c>
      <c r="G13" s="639">
        <v>0</v>
      </c>
      <c r="H13" s="640">
        <f t="shared" si="1"/>
        <v>0</v>
      </c>
      <c r="I13" s="639">
        <v>0</v>
      </c>
      <c r="J13" s="640">
        <f t="shared" si="2"/>
        <v>0</v>
      </c>
      <c r="K13" s="639">
        <v>0</v>
      </c>
      <c r="L13" s="640">
        <f t="shared" si="3"/>
        <v>0</v>
      </c>
      <c r="M13" s="639">
        <v>0</v>
      </c>
      <c r="N13" s="640">
        <f t="shared" si="4"/>
        <v>0</v>
      </c>
      <c r="O13" s="639">
        <v>0</v>
      </c>
      <c r="P13" s="640">
        <f t="shared" si="5"/>
        <v>0</v>
      </c>
      <c r="Q13" s="639">
        <v>0</v>
      </c>
      <c r="R13" s="640">
        <f t="shared" si="6"/>
        <v>0</v>
      </c>
      <c r="S13" s="639">
        <v>0</v>
      </c>
      <c r="T13" s="640">
        <f t="shared" si="7"/>
        <v>0</v>
      </c>
      <c r="U13" s="639">
        <v>0</v>
      </c>
      <c r="V13" s="640">
        <f t="shared" si="8"/>
        <v>0</v>
      </c>
      <c r="W13" s="639">
        <v>0</v>
      </c>
      <c r="X13" s="640">
        <f t="shared" si="9"/>
        <v>0</v>
      </c>
      <c r="Y13" s="639">
        <v>0</v>
      </c>
      <c r="Z13" s="640">
        <f t="shared" si="10"/>
        <v>0</v>
      </c>
      <c r="AA13" s="639">
        <v>0</v>
      </c>
      <c r="AB13" s="640">
        <f t="shared" si="11"/>
        <v>0</v>
      </c>
    </row>
    <row r="14" spans="2:28" ht="15.75" customHeight="1" x14ac:dyDescent="0.25">
      <c r="B14" s="957"/>
      <c r="C14" s="641" t="str">
        <f>'תקציב קבוע'!D17</f>
        <v>אחר</v>
      </c>
      <c r="D14" s="638">
        <f>'תקציב קבוע'!E17</f>
        <v>0</v>
      </c>
      <c r="E14" s="639">
        <v>0</v>
      </c>
      <c r="F14" s="640">
        <f t="shared" si="0"/>
        <v>0</v>
      </c>
      <c r="G14" s="639">
        <v>0</v>
      </c>
      <c r="H14" s="640">
        <f t="shared" si="1"/>
        <v>0</v>
      </c>
      <c r="I14" s="639">
        <v>0</v>
      </c>
      <c r="J14" s="640">
        <f t="shared" si="2"/>
        <v>0</v>
      </c>
      <c r="K14" s="639">
        <v>0</v>
      </c>
      <c r="L14" s="640">
        <f t="shared" si="3"/>
        <v>0</v>
      </c>
      <c r="M14" s="639">
        <v>0</v>
      </c>
      <c r="N14" s="640">
        <f t="shared" si="4"/>
        <v>0</v>
      </c>
      <c r="O14" s="639">
        <v>0</v>
      </c>
      <c r="P14" s="640">
        <f t="shared" si="5"/>
        <v>0</v>
      </c>
      <c r="Q14" s="639">
        <v>0</v>
      </c>
      <c r="R14" s="640">
        <f t="shared" si="6"/>
        <v>0</v>
      </c>
      <c r="S14" s="639">
        <v>0</v>
      </c>
      <c r="T14" s="640">
        <f t="shared" si="7"/>
        <v>0</v>
      </c>
      <c r="U14" s="639">
        <v>0</v>
      </c>
      <c r="V14" s="640">
        <f t="shared" si="8"/>
        <v>0</v>
      </c>
      <c r="W14" s="639">
        <v>0</v>
      </c>
      <c r="X14" s="640">
        <f t="shared" si="9"/>
        <v>0</v>
      </c>
      <c r="Y14" s="639">
        <v>0</v>
      </c>
      <c r="Z14" s="640">
        <f t="shared" si="10"/>
        <v>0</v>
      </c>
      <c r="AA14" s="639">
        <v>0</v>
      </c>
      <c r="AB14" s="640">
        <f t="shared" si="11"/>
        <v>0</v>
      </c>
    </row>
    <row r="15" spans="2:28" x14ac:dyDescent="0.25">
      <c r="B15" s="958" t="s">
        <v>111</v>
      </c>
      <c r="C15" s="637" t="str">
        <f>'תקציב קבוע'!D19</f>
        <v>מעון/ משפחתון</v>
      </c>
      <c r="D15" s="638">
        <f>'תקציב קבוע'!E19</f>
        <v>0</v>
      </c>
      <c r="E15" s="639">
        <v>0</v>
      </c>
      <c r="F15" s="640">
        <f t="shared" si="0"/>
        <v>0</v>
      </c>
      <c r="G15" s="639">
        <v>0</v>
      </c>
      <c r="H15" s="640">
        <f t="shared" si="1"/>
        <v>0</v>
      </c>
      <c r="I15" s="639">
        <v>0</v>
      </c>
      <c r="J15" s="640">
        <f t="shared" si="2"/>
        <v>0</v>
      </c>
      <c r="K15" s="639">
        <v>0</v>
      </c>
      <c r="L15" s="640">
        <f t="shared" si="3"/>
        <v>0</v>
      </c>
      <c r="M15" s="639">
        <v>0</v>
      </c>
      <c r="N15" s="640">
        <f t="shared" si="4"/>
        <v>0</v>
      </c>
      <c r="O15" s="639">
        <v>0</v>
      </c>
      <c r="P15" s="640">
        <f t="shared" si="5"/>
        <v>0</v>
      </c>
      <c r="Q15" s="639">
        <v>0</v>
      </c>
      <c r="R15" s="640">
        <f t="shared" si="6"/>
        <v>0</v>
      </c>
      <c r="S15" s="639">
        <v>0</v>
      </c>
      <c r="T15" s="640">
        <f t="shared" si="7"/>
        <v>0</v>
      </c>
      <c r="U15" s="639">
        <v>0</v>
      </c>
      <c r="V15" s="640">
        <f t="shared" si="8"/>
        <v>0</v>
      </c>
      <c r="W15" s="639">
        <v>0</v>
      </c>
      <c r="X15" s="640">
        <f t="shared" si="9"/>
        <v>0</v>
      </c>
      <c r="Y15" s="639">
        <v>0</v>
      </c>
      <c r="Z15" s="640">
        <f t="shared" si="10"/>
        <v>0</v>
      </c>
      <c r="AA15" s="639">
        <v>0</v>
      </c>
      <c r="AB15" s="640">
        <f t="shared" si="11"/>
        <v>0</v>
      </c>
    </row>
    <row r="16" spans="2:28" x14ac:dyDescent="0.25">
      <c r="B16" s="843"/>
      <c r="C16" s="637" t="str">
        <f>'תקציב קבוע'!D20</f>
        <v>בית ספר</v>
      </c>
      <c r="D16" s="638">
        <f>'תקציב קבוע'!E20</f>
        <v>0</v>
      </c>
      <c r="E16" s="639">
        <v>0</v>
      </c>
      <c r="F16" s="640">
        <f t="shared" si="0"/>
        <v>0</v>
      </c>
      <c r="G16" s="639">
        <v>0</v>
      </c>
      <c r="H16" s="640">
        <f t="shared" si="1"/>
        <v>0</v>
      </c>
      <c r="I16" s="639">
        <v>0</v>
      </c>
      <c r="J16" s="640">
        <f t="shared" si="2"/>
        <v>0</v>
      </c>
      <c r="K16" s="639">
        <v>0</v>
      </c>
      <c r="L16" s="640">
        <f t="shared" si="3"/>
        <v>0</v>
      </c>
      <c r="M16" s="639">
        <v>0</v>
      </c>
      <c r="N16" s="640">
        <f t="shared" si="4"/>
        <v>0</v>
      </c>
      <c r="O16" s="639">
        <v>0</v>
      </c>
      <c r="P16" s="640">
        <f t="shared" si="5"/>
        <v>0</v>
      </c>
      <c r="Q16" s="639">
        <v>0</v>
      </c>
      <c r="R16" s="640">
        <f t="shared" si="6"/>
        <v>0</v>
      </c>
      <c r="S16" s="639">
        <v>0</v>
      </c>
      <c r="T16" s="640">
        <f t="shared" si="7"/>
        <v>0</v>
      </c>
      <c r="U16" s="639">
        <v>0</v>
      </c>
      <c r="V16" s="640">
        <f t="shared" si="8"/>
        <v>0</v>
      </c>
      <c r="W16" s="639">
        <v>0</v>
      </c>
      <c r="X16" s="640">
        <f t="shared" si="9"/>
        <v>0</v>
      </c>
      <c r="Y16" s="639">
        <v>0</v>
      </c>
      <c r="Z16" s="640">
        <f t="shared" si="10"/>
        <v>0</v>
      </c>
      <c r="AA16" s="639">
        <v>0</v>
      </c>
      <c r="AB16" s="640">
        <f t="shared" si="11"/>
        <v>0</v>
      </c>
    </row>
    <row r="17" spans="2:28" x14ac:dyDescent="0.25">
      <c r="B17" s="843"/>
      <c r="C17" s="637" t="str">
        <f>'תקציב קבוע'!D21</f>
        <v>אוניברסיטה/ מכללה</v>
      </c>
      <c r="D17" s="638">
        <f>'תקציב קבוע'!E21</f>
        <v>0</v>
      </c>
      <c r="E17" s="639">
        <v>0</v>
      </c>
      <c r="F17" s="640">
        <f t="shared" si="0"/>
        <v>0</v>
      </c>
      <c r="G17" s="639">
        <v>0</v>
      </c>
      <c r="H17" s="640">
        <f t="shared" si="1"/>
        <v>0</v>
      </c>
      <c r="I17" s="639">
        <v>0</v>
      </c>
      <c r="J17" s="640">
        <f t="shared" si="2"/>
        <v>0</v>
      </c>
      <c r="K17" s="639">
        <v>0</v>
      </c>
      <c r="L17" s="640">
        <f t="shared" si="3"/>
        <v>0</v>
      </c>
      <c r="M17" s="639">
        <v>0</v>
      </c>
      <c r="N17" s="640">
        <f t="shared" si="4"/>
        <v>0</v>
      </c>
      <c r="O17" s="639">
        <v>0</v>
      </c>
      <c r="P17" s="640">
        <f t="shared" si="5"/>
        <v>0</v>
      </c>
      <c r="Q17" s="639">
        <v>0</v>
      </c>
      <c r="R17" s="640">
        <f t="shared" si="6"/>
        <v>0</v>
      </c>
      <c r="S17" s="639">
        <v>0</v>
      </c>
      <c r="T17" s="640">
        <f t="shared" si="7"/>
        <v>0</v>
      </c>
      <c r="U17" s="639">
        <v>0</v>
      </c>
      <c r="V17" s="640">
        <f t="shared" si="8"/>
        <v>0</v>
      </c>
      <c r="W17" s="639">
        <v>0</v>
      </c>
      <c r="X17" s="640">
        <f t="shared" si="9"/>
        <v>0</v>
      </c>
      <c r="Y17" s="639">
        <v>0</v>
      </c>
      <c r="Z17" s="640">
        <f t="shared" si="10"/>
        <v>0</v>
      </c>
      <c r="AA17" s="639">
        <v>0</v>
      </c>
      <c r="AB17" s="640">
        <f t="shared" si="11"/>
        <v>0</v>
      </c>
    </row>
    <row r="18" spans="2:28" x14ac:dyDescent="0.25">
      <c r="B18" s="843"/>
      <c r="C18" s="637" t="str">
        <f>'תקציב קבוע'!D22</f>
        <v>מטפלת</v>
      </c>
      <c r="D18" s="638">
        <f>'תקציב קבוע'!E22</f>
        <v>0</v>
      </c>
      <c r="E18" s="639">
        <v>0</v>
      </c>
      <c r="F18" s="640">
        <f t="shared" si="0"/>
        <v>0</v>
      </c>
      <c r="G18" s="639">
        <v>0</v>
      </c>
      <c r="H18" s="640">
        <f t="shared" si="1"/>
        <v>0</v>
      </c>
      <c r="I18" s="639">
        <v>0</v>
      </c>
      <c r="J18" s="640">
        <f t="shared" si="2"/>
        <v>0</v>
      </c>
      <c r="K18" s="639">
        <v>0</v>
      </c>
      <c r="L18" s="640">
        <f t="shared" si="3"/>
        <v>0</v>
      </c>
      <c r="M18" s="639">
        <v>0</v>
      </c>
      <c r="N18" s="640">
        <f t="shared" si="4"/>
        <v>0</v>
      </c>
      <c r="O18" s="639">
        <v>0</v>
      </c>
      <c r="P18" s="640">
        <f t="shared" si="5"/>
        <v>0</v>
      </c>
      <c r="Q18" s="639">
        <v>0</v>
      </c>
      <c r="R18" s="640">
        <f t="shared" si="6"/>
        <v>0</v>
      </c>
      <c r="S18" s="639">
        <v>0</v>
      </c>
      <c r="T18" s="640">
        <f t="shared" si="7"/>
        <v>0</v>
      </c>
      <c r="U18" s="639">
        <v>0</v>
      </c>
      <c r="V18" s="640">
        <f t="shared" si="8"/>
        <v>0</v>
      </c>
      <c r="W18" s="639">
        <v>0</v>
      </c>
      <c r="X18" s="640">
        <f t="shared" si="9"/>
        <v>0</v>
      </c>
      <c r="Y18" s="639">
        <v>0</v>
      </c>
      <c r="Z18" s="640">
        <f t="shared" si="10"/>
        <v>0</v>
      </c>
      <c r="AA18" s="639">
        <v>0</v>
      </c>
      <c r="AB18" s="640">
        <f t="shared" si="11"/>
        <v>0</v>
      </c>
    </row>
    <row r="19" spans="2:28" ht="15.75" customHeight="1" x14ac:dyDescent="0.25">
      <c r="B19" s="843"/>
      <c r="C19" s="637" t="str">
        <f>'תקציב קבוע'!D23</f>
        <v>ועד הורים</v>
      </c>
      <c r="D19" s="638">
        <f>'תקציב קבוע'!E23</f>
        <v>0</v>
      </c>
      <c r="E19" s="639">
        <v>0</v>
      </c>
      <c r="F19" s="640">
        <f t="shared" si="0"/>
        <v>0</v>
      </c>
      <c r="G19" s="639">
        <v>0</v>
      </c>
      <c r="H19" s="640">
        <f t="shared" si="1"/>
        <v>0</v>
      </c>
      <c r="I19" s="639">
        <v>0</v>
      </c>
      <c r="J19" s="640">
        <f t="shared" si="2"/>
        <v>0</v>
      </c>
      <c r="K19" s="639">
        <v>0</v>
      </c>
      <c r="L19" s="640">
        <f t="shared" si="3"/>
        <v>0</v>
      </c>
      <c r="M19" s="639">
        <v>0</v>
      </c>
      <c r="N19" s="640">
        <f t="shared" si="4"/>
        <v>0</v>
      </c>
      <c r="O19" s="639">
        <v>0</v>
      </c>
      <c r="P19" s="640">
        <f t="shared" si="5"/>
        <v>0</v>
      </c>
      <c r="Q19" s="639">
        <v>0</v>
      </c>
      <c r="R19" s="640">
        <f t="shared" si="6"/>
        <v>0</v>
      </c>
      <c r="S19" s="639">
        <v>0</v>
      </c>
      <c r="T19" s="640">
        <f t="shared" si="7"/>
        <v>0</v>
      </c>
      <c r="U19" s="639">
        <v>0</v>
      </c>
      <c r="V19" s="640">
        <f t="shared" si="8"/>
        <v>0</v>
      </c>
      <c r="W19" s="639">
        <v>0</v>
      </c>
      <c r="X19" s="640">
        <f t="shared" si="9"/>
        <v>0</v>
      </c>
      <c r="Y19" s="639">
        <v>0</v>
      </c>
      <c r="Z19" s="640">
        <f t="shared" si="10"/>
        <v>0</v>
      </c>
      <c r="AA19" s="639">
        <v>0</v>
      </c>
      <c r="AB19" s="640">
        <f t="shared" si="11"/>
        <v>0</v>
      </c>
    </row>
    <row r="20" spans="2:28" ht="15.75" customHeight="1" x14ac:dyDescent="0.25">
      <c r="B20" s="843"/>
      <c r="C20" s="637" t="str">
        <f>'תקציב קבוע'!D24</f>
        <v>הסעות</v>
      </c>
      <c r="D20" s="638">
        <f>'תקציב קבוע'!E24</f>
        <v>0</v>
      </c>
      <c r="E20" s="639">
        <v>0</v>
      </c>
      <c r="F20" s="640">
        <f t="shared" si="0"/>
        <v>0</v>
      </c>
      <c r="G20" s="639">
        <v>0</v>
      </c>
      <c r="H20" s="640">
        <f t="shared" si="1"/>
        <v>0</v>
      </c>
      <c r="I20" s="639">
        <v>0</v>
      </c>
      <c r="J20" s="640">
        <f t="shared" si="2"/>
        <v>0</v>
      </c>
      <c r="K20" s="639">
        <v>0</v>
      </c>
      <c r="L20" s="640">
        <f t="shared" si="3"/>
        <v>0</v>
      </c>
      <c r="M20" s="639">
        <v>0</v>
      </c>
      <c r="N20" s="640">
        <f t="shared" si="4"/>
        <v>0</v>
      </c>
      <c r="O20" s="639">
        <v>0</v>
      </c>
      <c r="P20" s="640">
        <f t="shared" si="5"/>
        <v>0</v>
      </c>
      <c r="Q20" s="639">
        <v>0</v>
      </c>
      <c r="R20" s="640">
        <f t="shared" si="6"/>
        <v>0</v>
      </c>
      <c r="S20" s="639">
        <v>0</v>
      </c>
      <c r="T20" s="640">
        <f t="shared" si="7"/>
        <v>0</v>
      </c>
      <c r="U20" s="639">
        <v>0</v>
      </c>
      <c r="V20" s="640">
        <f t="shared" si="8"/>
        <v>0</v>
      </c>
      <c r="W20" s="639">
        <v>0</v>
      </c>
      <c r="X20" s="640">
        <f t="shared" si="9"/>
        <v>0</v>
      </c>
      <c r="Y20" s="639">
        <v>0</v>
      </c>
      <c r="Z20" s="640">
        <f t="shared" si="10"/>
        <v>0</v>
      </c>
      <c r="AA20" s="639">
        <v>0</v>
      </c>
      <c r="AB20" s="640">
        <f t="shared" si="11"/>
        <v>0</v>
      </c>
    </row>
    <row r="21" spans="2:28" ht="30.75" customHeight="1" x14ac:dyDescent="0.25">
      <c r="B21" s="843"/>
      <c r="C21" s="637" t="str">
        <f>'תקציב קבוע'!D25</f>
        <v>תשלומי הורים (טיולים, חוגים, הזנה)</v>
      </c>
      <c r="D21" s="638">
        <f>'תקציב קבוע'!E25</f>
        <v>0</v>
      </c>
      <c r="E21" s="639">
        <v>0</v>
      </c>
      <c r="F21" s="640">
        <f t="shared" si="0"/>
        <v>0</v>
      </c>
      <c r="G21" s="639">
        <v>0</v>
      </c>
      <c r="H21" s="640">
        <f t="shared" si="1"/>
        <v>0</v>
      </c>
      <c r="I21" s="639">
        <v>0</v>
      </c>
      <c r="J21" s="640">
        <f t="shared" si="2"/>
        <v>0</v>
      </c>
      <c r="K21" s="639">
        <v>0</v>
      </c>
      <c r="L21" s="640">
        <f t="shared" si="3"/>
        <v>0</v>
      </c>
      <c r="M21" s="639">
        <v>0</v>
      </c>
      <c r="N21" s="640">
        <f t="shared" si="4"/>
        <v>0</v>
      </c>
      <c r="O21" s="639">
        <v>0</v>
      </c>
      <c r="P21" s="640">
        <f t="shared" si="5"/>
        <v>0</v>
      </c>
      <c r="Q21" s="639">
        <v>0</v>
      </c>
      <c r="R21" s="640">
        <f t="shared" si="6"/>
        <v>0</v>
      </c>
      <c r="S21" s="639">
        <v>0</v>
      </c>
      <c r="T21" s="640">
        <f t="shared" si="7"/>
        <v>0</v>
      </c>
      <c r="U21" s="639">
        <v>0</v>
      </c>
      <c r="V21" s="640">
        <f t="shared" si="8"/>
        <v>0</v>
      </c>
      <c r="W21" s="639">
        <v>0</v>
      </c>
      <c r="X21" s="640">
        <f t="shared" si="9"/>
        <v>0</v>
      </c>
      <c r="Y21" s="639">
        <v>0</v>
      </c>
      <c r="Z21" s="640">
        <f t="shared" si="10"/>
        <v>0</v>
      </c>
      <c r="AA21" s="639">
        <v>0</v>
      </c>
      <c r="AB21" s="640">
        <f t="shared" si="11"/>
        <v>0</v>
      </c>
    </row>
    <row r="22" spans="2:28" ht="15.75" customHeight="1" x14ac:dyDescent="0.25">
      <c r="B22" s="843"/>
      <c r="C22" s="637" t="str">
        <f>'תקציב קבוע'!D26</f>
        <v>שיעורי עזר</v>
      </c>
      <c r="D22" s="638">
        <f>'תקציב קבוע'!E26</f>
        <v>0</v>
      </c>
      <c r="E22" s="639">
        <v>0</v>
      </c>
      <c r="F22" s="640">
        <f t="shared" si="0"/>
        <v>0</v>
      </c>
      <c r="G22" s="639">
        <v>0</v>
      </c>
      <c r="H22" s="640">
        <f t="shared" si="1"/>
        <v>0</v>
      </c>
      <c r="I22" s="639">
        <v>0</v>
      </c>
      <c r="J22" s="640">
        <f t="shared" si="2"/>
        <v>0</v>
      </c>
      <c r="K22" s="639">
        <v>0</v>
      </c>
      <c r="L22" s="640">
        <f t="shared" si="3"/>
        <v>0</v>
      </c>
      <c r="M22" s="639">
        <v>0</v>
      </c>
      <c r="N22" s="640">
        <f t="shared" si="4"/>
        <v>0</v>
      </c>
      <c r="O22" s="639">
        <v>0</v>
      </c>
      <c r="P22" s="640">
        <f t="shared" si="5"/>
        <v>0</v>
      </c>
      <c r="Q22" s="639">
        <v>0</v>
      </c>
      <c r="R22" s="640">
        <f t="shared" si="6"/>
        <v>0</v>
      </c>
      <c r="S22" s="639">
        <v>0</v>
      </c>
      <c r="T22" s="640">
        <f t="shared" si="7"/>
        <v>0</v>
      </c>
      <c r="U22" s="639">
        <v>0</v>
      </c>
      <c r="V22" s="640">
        <f t="shared" si="8"/>
        <v>0</v>
      </c>
      <c r="W22" s="639">
        <v>0</v>
      </c>
      <c r="X22" s="640">
        <f t="shared" si="9"/>
        <v>0</v>
      </c>
      <c r="Y22" s="639">
        <v>0</v>
      </c>
      <c r="Z22" s="640">
        <f t="shared" si="10"/>
        <v>0</v>
      </c>
      <c r="AA22" s="639">
        <v>0</v>
      </c>
      <c r="AB22" s="640">
        <f t="shared" si="11"/>
        <v>0</v>
      </c>
    </row>
    <row r="23" spans="2:28" ht="15.75" customHeight="1" x14ac:dyDescent="0.25">
      <c r="B23" s="843"/>
      <c r="C23" s="637" t="str">
        <f>'תקציב קבוע'!D27</f>
        <v>חוגי הורים</v>
      </c>
      <c r="D23" s="638">
        <f>'תקציב קבוע'!E27</f>
        <v>0</v>
      </c>
      <c r="E23" s="639">
        <v>0</v>
      </c>
      <c r="F23" s="640">
        <f t="shared" si="0"/>
        <v>0</v>
      </c>
      <c r="G23" s="639">
        <v>0</v>
      </c>
      <c r="H23" s="640">
        <f t="shared" si="1"/>
        <v>0</v>
      </c>
      <c r="I23" s="639">
        <v>0</v>
      </c>
      <c r="J23" s="640">
        <f t="shared" si="2"/>
        <v>0</v>
      </c>
      <c r="K23" s="639">
        <v>0</v>
      </c>
      <c r="L23" s="640">
        <f t="shared" si="3"/>
        <v>0</v>
      </c>
      <c r="M23" s="639">
        <v>0</v>
      </c>
      <c r="N23" s="640">
        <f t="shared" si="4"/>
        <v>0</v>
      </c>
      <c r="O23" s="639">
        <v>0</v>
      </c>
      <c r="P23" s="640">
        <f t="shared" si="5"/>
        <v>0</v>
      </c>
      <c r="Q23" s="639">
        <v>0</v>
      </c>
      <c r="R23" s="640">
        <f t="shared" si="6"/>
        <v>0</v>
      </c>
      <c r="S23" s="639">
        <v>0</v>
      </c>
      <c r="T23" s="640">
        <f t="shared" si="7"/>
        <v>0</v>
      </c>
      <c r="U23" s="639">
        <v>0</v>
      </c>
      <c r="V23" s="640">
        <f t="shared" si="8"/>
        <v>0</v>
      </c>
      <c r="W23" s="639">
        <v>0</v>
      </c>
      <c r="X23" s="640">
        <f t="shared" si="9"/>
        <v>0</v>
      </c>
      <c r="Y23" s="639">
        <v>0</v>
      </c>
      <c r="Z23" s="640">
        <f t="shared" si="10"/>
        <v>0</v>
      </c>
      <c r="AA23" s="639">
        <v>0</v>
      </c>
      <c r="AB23" s="640">
        <f t="shared" si="11"/>
        <v>0</v>
      </c>
    </row>
    <row r="24" spans="2:28" ht="15.75" customHeight="1" x14ac:dyDescent="0.25">
      <c r="B24" s="843"/>
      <c r="C24" s="637" t="str">
        <f>'תקציב קבוע'!D28</f>
        <v>חוגי ילדים</v>
      </c>
      <c r="D24" s="638">
        <f>'תקציב קבוע'!E28</f>
        <v>0</v>
      </c>
      <c r="E24" s="639">
        <v>0</v>
      </c>
      <c r="F24" s="640">
        <f t="shared" si="0"/>
        <v>0</v>
      </c>
      <c r="G24" s="639">
        <v>0</v>
      </c>
      <c r="H24" s="640">
        <f t="shared" si="1"/>
        <v>0</v>
      </c>
      <c r="I24" s="639">
        <v>0</v>
      </c>
      <c r="J24" s="640">
        <f t="shared" si="2"/>
        <v>0</v>
      </c>
      <c r="K24" s="639">
        <v>0</v>
      </c>
      <c r="L24" s="640">
        <f t="shared" si="3"/>
        <v>0</v>
      </c>
      <c r="M24" s="639">
        <v>0</v>
      </c>
      <c r="N24" s="640">
        <f t="shared" si="4"/>
        <v>0</v>
      </c>
      <c r="O24" s="639">
        <v>0</v>
      </c>
      <c r="P24" s="640">
        <f t="shared" si="5"/>
        <v>0</v>
      </c>
      <c r="Q24" s="639">
        <v>0</v>
      </c>
      <c r="R24" s="640">
        <f t="shared" si="6"/>
        <v>0</v>
      </c>
      <c r="S24" s="639">
        <v>0</v>
      </c>
      <c r="T24" s="640">
        <f t="shared" si="7"/>
        <v>0</v>
      </c>
      <c r="U24" s="639">
        <v>0</v>
      </c>
      <c r="V24" s="640">
        <f t="shared" si="8"/>
        <v>0</v>
      </c>
      <c r="W24" s="639">
        <v>0</v>
      </c>
      <c r="X24" s="640">
        <f t="shared" si="9"/>
        <v>0</v>
      </c>
      <c r="Y24" s="639">
        <v>0</v>
      </c>
      <c r="Z24" s="640">
        <f t="shared" si="10"/>
        <v>0</v>
      </c>
      <c r="AA24" s="639">
        <v>0</v>
      </c>
      <c r="AB24" s="640">
        <f t="shared" si="11"/>
        <v>0</v>
      </c>
    </row>
    <row r="25" spans="2:28" ht="15.75" customHeight="1" x14ac:dyDescent="0.25">
      <c r="B25" s="843"/>
      <c r="C25" s="637" t="str">
        <f>'תקציב קבוע'!D29</f>
        <v>הרצאות</v>
      </c>
      <c r="D25" s="638">
        <f>'תקציב קבוע'!E29</f>
        <v>0</v>
      </c>
      <c r="E25" s="639">
        <v>0</v>
      </c>
      <c r="F25" s="640">
        <f t="shared" si="0"/>
        <v>0</v>
      </c>
      <c r="G25" s="639">
        <v>0</v>
      </c>
      <c r="H25" s="640">
        <f t="shared" si="1"/>
        <v>0</v>
      </c>
      <c r="I25" s="639">
        <v>0</v>
      </c>
      <c r="J25" s="640">
        <f t="shared" si="2"/>
        <v>0</v>
      </c>
      <c r="K25" s="639">
        <v>0</v>
      </c>
      <c r="L25" s="640">
        <f t="shared" si="3"/>
        <v>0</v>
      </c>
      <c r="M25" s="639">
        <v>0</v>
      </c>
      <c r="N25" s="640">
        <f t="shared" si="4"/>
        <v>0</v>
      </c>
      <c r="O25" s="639">
        <v>0</v>
      </c>
      <c r="P25" s="640">
        <f t="shared" si="5"/>
        <v>0</v>
      </c>
      <c r="Q25" s="639">
        <v>0</v>
      </c>
      <c r="R25" s="640">
        <f t="shared" si="6"/>
        <v>0</v>
      </c>
      <c r="S25" s="639">
        <v>0</v>
      </c>
      <c r="T25" s="640">
        <f t="shared" si="7"/>
        <v>0</v>
      </c>
      <c r="U25" s="639">
        <v>0</v>
      </c>
      <c r="V25" s="640">
        <f t="shared" si="8"/>
        <v>0</v>
      </c>
      <c r="W25" s="639">
        <v>0</v>
      </c>
      <c r="X25" s="640">
        <f t="shared" si="9"/>
        <v>0</v>
      </c>
      <c r="Y25" s="639">
        <v>0</v>
      </c>
      <c r="Z25" s="640">
        <f t="shared" si="10"/>
        <v>0</v>
      </c>
      <c r="AA25" s="639">
        <v>0</v>
      </c>
      <c r="AB25" s="640">
        <f t="shared" si="11"/>
        <v>0</v>
      </c>
    </row>
    <row r="26" spans="2:28" ht="15.75" customHeight="1" x14ac:dyDescent="0.25">
      <c r="B26" s="843"/>
      <c r="C26" s="637" t="str">
        <f>'תקציב קבוע'!D30</f>
        <v>השתלמויות והכשרות</v>
      </c>
      <c r="D26" s="638">
        <f>'תקציב קבוע'!E30</f>
        <v>0</v>
      </c>
      <c r="E26" s="639">
        <v>0</v>
      </c>
      <c r="F26" s="640">
        <f t="shared" si="0"/>
        <v>0</v>
      </c>
      <c r="G26" s="639">
        <v>0</v>
      </c>
      <c r="H26" s="640">
        <f t="shared" si="1"/>
        <v>0</v>
      </c>
      <c r="I26" s="639">
        <v>0</v>
      </c>
      <c r="J26" s="640">
        <f t="shared" si="2"/>
        <v>0</v>
      </c>
      <c r="K26" s="639">
        <v>0</v>
      </c>
      <c r="L26" s="640">
        <f t="shared" si="3"/>
        <v>0</v>
      </c>
      <c r="M26" s="639">
        <v>0</v>
      </c>
      <c r="N26" s="640">
        <f t="shared" si="4"/>
        <v>0</v>
      </c>
      <c r="O26" s="639">
        <v>0</v>
      </c>
      <c r="P26" s="640">
        <f t="shared" si="5"/>
        <v>0</v>
      </c>
      <c r="Q26" s="639">
        <v>0</v>
      </c>
      <c r="R26" s="640">
        <f t="shared" si="6"/>
        <v>0</v>
      </c>
      <c r="S26" s="639">
        <v>0</v>
      </c>
      <c r="T26" s="640">
        <f t="shared" si="7"/>
        <v>0</v>
      </c>
      <c r="U26" s="639">
        <v>0</v>
      </c>
      <c r="V26" s="640">
        <f t="shared" si="8"/>
        <v>0</v>
      </c>
      <c r="W26" s="639">
        <v>0</v>
      </c>
      <c r="X26" s="640">
        <f t="shared" si="9"/>
        <v>0</v>
      </c>
      <c r="Y26" s="639">
        <v>0</v>
      </c>
      <c r="Z26" s="640">
        <f t="shared" si="10"/>
        <v>0</v>
      </c>
      <c r="AA26" s="639">
        <v>0</v>
      </c>
      <c r="AB26" s="640">
        <f t="shared" si="11"/>
        <v>0</v>
      </c>
    </row>
    <row r="27" spans="2:28" ht="15.75" customHeight="1" x14ac:dyDescent="0.25">
      <c r="B27" s="843"/>
      <c r="C27" s="637" t="str">
        <f>'תקציב קבוע'!D31</f>
        <v>תנועת נוער</v>
      </c>
      <c r="D27" s="638">
        <f>'תקציב קבוע'!E31</f>
        <v>0</v>
      </c>
      <c r="E27" s="639">
        <v>0</v>
      </c>
      <c r="F27" s="640">
        <f t="shared" si="0"/>
        <v>0</v>
      </c>
      <c r="G27" s="639">
        <v>0</v>
      </c>
      <c r="H27" s="640">
        <f t="shared" si="1"/>
        <v>0</v>
      </c>
      <c r="I27" s="639">
        <v>0</v>
      </c>
      <c r="J27" s="640">
        <f t="shared" si="2"/>
        <v>0</v>
      </c>
      <c r="K27" s="639">
        <v>0</v>
      </c>
      <c r="L27" s="640">
        <f t="shared" si="3"/>
        <v>0</v>
      </c>
      <c r="M27" s="639">
        <v>0</v>
      </c>
      <c r="N27" s="640">
        <f t="shared" si="4"/>
        <v>0</v>
      </c>
      <c r="O27" s="639">
        <v>0</v>
      </c>
      <c r="P27" s="640">
        <f t="shared" si="5"/>
        <v>0</v>
      </c>
      <c r="Q27" s="639">
        <v>0</v>
      </c>
      <c r="R27" s="640">
        <f t="shared" si="6"/>
        <v>0</v>
      </c>
      <c r="S27" s="639">
        <v>0</v>
      </c>
      <c r="T27" s="640">
        <f t="shared" si="7"/>
        <v>0</v>
      </c>
      <c r="U27" s="639">
        <v>0</v>
      </c>
      <c r="V27" s="640">
        <f t="shared" si="8"/>
        <v>0</v>
      </c>
      <c r="W27" s="639">
        <v>0</v>
      </c>
      <c r="X27" s="640">
        <f t="shared" si="9"/>
        <v>0</v>
      </c>
      <c r="Y27" s="639">
        <v>0</v>
      </c>
      <c r="Z27" s="640">
        <f t="shared" si="10"/>
        <v>0</v>
      </c>
      <c r="AA27" s="639">
        <v>0</v>
      </c>
      <c r="AB27" s="640">
        <f t="shared" si="11"/>
        <v>0</v>
      </c>
    </row>
    <row r="28" spans="2:28" ht="15.75" customHeight="1" x14ac:dyDescent="0.25">
      <c r="B28" s="843"/>
      <c r="C28" s="637" t="str">
        <f>'תקציב קבוע'!D32</f>
        <v>אחר</v>
      </c>
      <c r="D28" s="638">
        <f>'תקציב קבוע'!E32</f>
        <v>0</v>
      </c>
      <c r="E28" s="639">
        <v>0</v>
      </c>
      <c r="F28" s="640">
        <f t="shared" si="0"/>
        <v>0</v>
      </c>
      <c r="G28" s="639">
        <v>0</v>
      </c>
      <c r="H28" s="640">
        <f t="shared" si="1"/>
        <v>0</v>
      </c>
      <c r="I28" s="639">
        <v>0</v>
      </c>
      <c r="J28" s="640">
        <f t="shared" si="2"/>
        <v>0</v>
      </c>
      <c r="K28" s="639">
        <v>0</v>
      </c>
      <c r="L28" s="640">
        <f t="shared" si="3"/>
        <v>0</v>
      </c>
      <c r="M28" s="639">
        <v>0</v>
      </c>
      <c r="N28" s="640">
        <f t="shared" si="4"/>
        <v>0</v>
      </c>
      <c r="O28" s="639">
        <v>0</v>
      </c>
      <c r="P28" s="640">
        <f t="shared" si="5"/>
        <v>0</v>
      </c>
      <c r="Q28" s="639">
        <v>0</v>
      </c>
      <c r="R28" s="640">
        <f t="shared" si="6"/>
        <v>0</v>
      </c>
      <c r="S28" s="639">
        <v>0</v>
      </c>
      <c r="T28" s="640">
        <f t="shared" si="7"/>
        <v>0</v>
      </c>
      <c r="U28" s="639">
        <v>0</v>
      </c>
      <c r="V28" s="640">
        <f t="shared" si="8"/>
        <v>0</v>
      </c>
      <c r="W28" s="639">
        <v>0</v>
      </c>
      <c r="X28" s="640">
        <f t="shared" si="9"/>
        <v>0</v>
      </c>
      <c r="Y28" s="639">
        <v>0</v>
      </c>
      <c r="Z28" s="640">
        <f t="shared" si="10"/>
        <v>0</v>
      </c>
      <c r="AA28" s="639">
        <v>0</v>
      </c>
      <c r="AB28" s="640">
        <f t="shared" si="11"/>
        <v>0</v>
      </c>
    </row>
    <row r="29" spans="2:28" ht="15.75" customHeight="1" x14ac:dyDescent="0.25">
      <c r="B29" s="843"/>
      <c r="C29" s="641" t="str">
        <f>'תקציב קבוע'!D33</f>
        <v>אחר</v>
      </c>
      <c r="D29" s="638">
        <f>'תקציב קבוע'!E33</f>
        <v>0</v>
      </c>
      <c r="E29" s="639">
        <v>0</v>
      </c>
      <c r="F29" s="640">
        <f t="shared" si="0"/>
        <v>0</v>
      </c>
      <c r="G29" s="639">
        <v>0</v>
      </c>
      <c r="H29" s="640">
        <f t="shared" si="1"/>
        <v>0</v>
      </c>
      <c r="I29" s="639">
        <v>0</v>
      </c>
      <c r="J29" s="640">
        <f t="shared" si="2"/>
        <v>0</v>
      </c>
      <c r="K29" s="639">
        <v>0</v>
      </c>
      <c r="L29" s="640">
        <f t="shared" si="3"/>
        <v>0</v>
      </c>
      <c r="M29" s="639">
        <v>0</v>
      </c>
      <c r="N29" s="640">
        <f t="shared" si="4"/>
        <v>0</v>
      </c>
      <c r="O29" s="639">
        <v>0</v>
      </c>
      <c r="P29" s="640">
        <f t="shared" si="5"/>
        <v>0</v>
      </c>
      <c r="Q29" s="639">
        <v>0</v>
      </c>
      <c r="R29" s="640">
        <f t="shared" si="6"/>
        <v>0</v>
      </c>
      <c r="S29" s="639">
        <v>0</v>
      </c>
      <c r="T29" s="640">
        <f t="shared" si="7"/>
        <v>0</v>
      </c>
      <c r="U29" s="639">
        <v>0</v>
      </c>
      <c r="V29" s="640">
        <f t="shared" si="8"/>
        <v>0</v>
      </c>
      <c r="W29" s="639">
        <v>0</v>
      </c>
      <c r="X29" s="640">
        <f t="shared" si="9"/>
        <v>0</v>
      </c>
      <c r="Y29" s="639">
        <v>0</v>
      </c>
      <c r="Z29" s="640">
        <f t="shared" si="10"/>
        <v>0</v>
      </c>
      <c r="AA29" s="639">
        <v>0</v>
      </c>
      <c r="AB29" s="640">
        <f t="shared" si="11"/>
        <v>0</v>
      </c>
    </row>
    <row r="30" spans="2:28" ht="15.75" customHeight="1" x14ac:dyDescent="0.25">
      <c r="B30" s="843"/>
      <c r="C30" s="641" t="str">
        <f>'תקציב קבוע'!D34</f>
        <v>אחר</v>
      </c>
      <c r="D30" s="638">
        <f>'תקציב קבוע'!E34</f>
        <v>0</v>
      </c>
      <c r="E30" s="639">
        <v>0</v>
      </c>
      <c r="F30" s="640">
        <f t="shared" si="0"/>
        <v>0</v>
      </c>
      <c r="G30" s="639">
        <v>0</v>
      </c>
      <c r="H30" s="640">
        <f t="shared" si="1"/>
        <v>0</v>
      </c>
      <c r="I30" s="639">
        <v>0</v>
      </c>
      <c r="J30" s="640">
        <f t="shared" si="2"/>
        <v>0</v>
      </c>
      <c r="K30" s="639">
        <v>0</v>
      </c>
      <c r="L30" s="640">
        <f t="shared" si="3"/>
        <v>0</v>
      </c>
      <c r="M30" s="639">
        <v>0</v>
      </c>
      <c r="N30" s="640">
        <f t="shared" si="4"/>
        <v>0</v>
      </c>
      <c r="O30" s="639">
        <v>0</v>
      </c>
      <c r="P30" s="640">
        <f t="shared" si="5"/>
        <v>0</v>
      </c>
      <c r="Q30" s="639">
        <v>0</v>
      </c>
      <c r="R30" s="640">
        <f t="shared" si="6"/>
        <v>0</v>
      </c>
      <c r="S30" s="639">
        <v>0</v>
      </c>
      <c r="T30" s="640">
        <f t="shared" si="7"/>
        <v>0</v>
      </c>
      <c r="U30" s="639">
        <v>0</v>
      </c>
      <c r="V30" s="640">
        <f t="shared" si="8"/>
        <v>0</v>
      </c>
      <c r="W30" s="639">
        <v>0</v>
      </c>
      <c r="X30" s="640">
        <f t="shared" si="9"/>
        <v>0</v>
      </c>
      <c r="Y30" s="639">
        <v>0</v>
      </c>
      <c r="Z30" s="640">
        <f t="shared" si="10"/>
        <v>0</v>
      </c>
      <c r="AA30" s="639">
        <v>0</v>
      </c>
      <c r="AB30" s="640">
        <f t="shared" si="11"/>
        <v>0</v>
      </c>
    </row>
    <row r="31" spans="2:28" ht="15.75" customHeight="1" x14ac:dyDescent="0.25">
      <c r="B31" s="843"/>
      <c r="C31" s="641" t="str">
        <f>'תקציב קבוע'!D35</f>
        <v>אחר</v>
      </c>
      <c r="D31" s="638">
        <f>'תקציב קבוע'!E35</f>
        <v>0</v>
      </c>
      <c r="E31" s="639">
        <v>0</v>
      </c>
      <c r="F31" s="640">
        <f t="shared" si="0"/>
        <v>0</v>
      </c>
      <c r="G31" s="639">
        <v>0</v>
      </c>
      <c r="H31" s="640">
        <f t="shared" si="1"/>
        <v>0</v>
      </c>
      <c r="I31" s="639">
        <v>0</v>
      </c>
      <c r="J31" s="640">
        <f t="shared" si="2"/>
        <v>0</v>
      </c>
      <c r="K31" s="639">
        <v>0</v>
      </c>
      <c r="L31" s="640">
        <f t="shared" si="3"/>
        <v>0</v>
      </c>
      <c r="M31" s="639">
        <v>0</v>
      </c>
      <c r="N31" s="640">
        <f t="shared" si="4"/>
        <v>0</v>
      </c>
      <c r="O31" s="639">
        <v>0</v>
      </c>
      <c r="P31" s="640">
        <f t="shared" si="5"/>
        <v>0</v>
      </c>
      <c r="Q31" s="639">
        <v>0</v>
      </c>
      <c r="R31" s="640">
        <f t="shared" si="6"/>
        <v>0</v>
      </c>
      <c r="S31" s="639">
        <v>0</v>
      </c>
      <c r="T31" s="640">
        <f t="shared" si="7"/>
        <v>0</v>
      </c>
      <c r="U31" s="639">
        <v>0</v>
      </c>
      <c r="V31" s="640">
        <f t="shared" si="8"/>
        <v>0</v>
      </c>
      <c r="W31" s="639">
        <v>0</v>
      </c>
      <c r="X31" s="640">
        <f t="shared" si="9"/>
        <v>0</v>
      </c>
      <c r="Y31" s="639">
        <v>0</v>
      </c>
      <c r="Z31" s="640">
        <f t="shared" si="10"/>
        <v>0</v>
      </c>
      <c r="AA31" s="639">
        <v>0</v>
      </c>
      <c r="AB31" s="640">
        <f t="shared" si="11"/>
        <v>0</v>
      </c>
    </row>
    <row r="32" spans="2:28" ht="15.75" customHeight="1" x14ac:dyDescent="0.25">
      <c r="B32" s="843"/>
      <c r="C32" s="641" t="str">
        <f>'תקציב קבוע'!D36</f>
        <v>אחר</v>
      </c>
      <c r="D32" s="638">
        <f>'תקציב קבוע'!E36</f>
        <v>0</v>
      </c>
      <c r="E32" s="639">
        <v>0</v>
      </c>
      <c r="F32" s="640">
        <f t="shared" si="0"/>
        <v>0</v>
      </c>
      <c r="G32" s="639">
        <v>0</v>
      </c>
      <c r="H32" s="640">
        <f t="shared" si="1"/>
        <v>0</v>
      </c>
      <c r="I32" s="639">
        <v>0</v>
      </c>
      <c r="J32" s="640">
        <f t="shared" si="2"/>
        <v>0</v>
      </c>
      <c r="K32" s="639">
        <v>0</v>
      </c>
      <c r="L32" s="640">
        <f t="shared" si="3"/>
        <v>0</v>
      </c>
      <c r="M32" s="639">
        <v>0</v>
      </c>
      <c r="N32" s="640">
        <f t="shared" si="4"/>
        <v>0</v>
      </c>
      <c r="O32" s="639">
        <v>0</v>
      </c>
      <c r="P32" s="640">
        <f t="shared" si="5"/>
        <v>0</v>
      </c>
      <c r="Q32" s="639">
        <v>0</v>
      </c>
      <c r="R32" s="640">
        <f t="shared" si="6"/>
        <v>0</v>
      </c>
      <c r="S32" s="639">
        <v>0</v>
      </c>
      <c r="T32" s="640">
        <f t="shared" si="7"/>
        <v>0</v>
      </c>
      <c r="U32" s="639">
        <v>0</v>
      </c>
      <c r="V32" s="640">
        <f t="shared" si="8"/>
        <v>0</v>
      </c>
      <c r="W32" s="639">
        <v>0</v>
      </c>
      <c r="X32" s="640">
        <f t="shared" si="9"/>
        <v>0</v>
      </c>
      <c r="Y32" s="639">
        <v>0</v>
      </c>
      <c r="Z32" s="640">
        <f t="shared" si="10"/>
        <v>0</v>
      </c>
      <c r="AA32" s="639">
        <v>0</v>
      </c>
      <c r="AB32" s="640">
        <f t="shared" si="11"/>
        <v>0</v>
      </c>
    </row>
    <row r="33" spans="2:28" ht="15.75" customHeight="1" x14ac:dyDescent="0.25">
      <c r="B33" s="957"/>
      <c r="C33" s="641" t="str">
        <f>'תקציב קבוע'!D37</f>
        <v>אחר</v>
      </c>
      <c r="D33" s="638">
        <f>'תקציב קבוע'!E37</f>
        <v>0</v>
      </c>
      <c r="E33" s="639">
        <v>0</v>
      </c>
      <c r="F33" s="640">
        <f t="shared" si="0"/>
        <v>0</v>
      </c>
      <c r="G33" s="639">
        <v>0</v>
      </c>
      <c r="H33" s="640">
        <f t="shared" si="1"/>
        <v>0</v>
      </c>
      <c r="I33" s="639">
        <v>0</v>
      </c>
      <c r="J33" s="640">
        <f t="shared" si="2"/>
        <v>0</v>
      </c>
      <c r="K33" s="639">
        <v>0</v>
      </c>
      <c r="L33" s="640">
        <f t="shared" si="3"/>
        <v>0</v>
      </c>
      <c r="M33" s="639">
        <v>0</v>
      </c>
      <c r="N33" s="640">
        <f t="shared" si="4"/>
        <v>0</v>
      </c>
      <c r="O33" s="639">
        <v>0</v>
      </c>
      <c r="P33" s="640">
        <f t="shared" si="5"/>
        <v>0</v>
      </c>
      <c r="Q33" s="639">
        <v>0</v>
      </c>
      <c r="R33" s="640">
        <f t="shared" si="6"/>
        <v>0</v>
      </c>
      <c r="S33" s="639">
        <v>0</v>
      </c>
      <c r="T33" s="640">
        <f t="shared" si="7"/>
        <v>0</v>
      </c>
      <c r="U33" s="639">
        <v>0</v>
      </c>
      <c r="V33" s="640">
        <f t="shared" si="8"/>
        <v>0</v>
      </c>
      <c r="W33" s="639">
        <v>0</v>
      </c>
      <c r="X33" s="640">
        <f t="shared" si="9"/>
        <v>0</v>
      </c>
      <c r="Y33" s="639">
        <v>0</v>
      </c>
      <c r="Z33" s="640">
        <f t="shared" si="10"/>
        <v>0</v>
      </c>
      <c r="AA33" s="639">
        <v>0</v>
      </c>
      <c r="AB33" s="640">
        <f t="shared" si="11"/>
        <v>0</v>
      </c>
    </row>
    <row r="34" spans="2:28" ht="15.75" customHeight="1" x14ac:dyDescent="0.25">
      <c r="B34" s="956" t="s">
        <v>139</v>
      </c>
      <c r="C34" s="637" t="str">
        <f>'תקציב קבוע'!D39</f>
        <v>ביטוח חובה</v>
      </c>
      <c r="D34" s="638">
        <f>'תקציב קבוע'!E39</f>
        <v>0</v>
      </c>
      <c r="E34" s="639">
        <v>0</v>
      </c>
      <c r="F34" s="640">
        <f t="shared" si="0"/>
        <v>0</v>
      </c>
      <c r="G34" s="639">
        <v>0</v>
      </c>
      <c r="H34" s="640">
        <f t="shared" si="1"/>
        <v>0</v>
      </c>
      <c r="I34" s="639">
        <v>0</v>
      </c>
      <c r="J34" s="640">
        <f t="shared" si="2"/>
        <v>0</v>
      </c>
      <c r="K34" s="639">
        <v>0</v>
      </c>
      <c r="L34" s="640">
        <f t="shared" si="3"/>
        <v>0</v>
      </c>
      <c r="M34" s="639">
        <v>0</v>
      </c>
      <c r="N34" s="640">
        <f t="shared" si="4"/>
        <v>0</v>
      </c>
      <c r="O34" s="639">
        <v>0</v>
      </c>
      <c r="P34" s="640">
        <f t="shared" si="5"/>
        <v>0</v>
      </c>
      <c r="Q34" s="639">
        <v>0</v>
      </c>
      <c r="R34" s="640">
        <f t="shared" si="6"/>
        <v>0</v>
      </c>
      <c r="S34" s="639">
        <v>0</v>
      </c>
      <c r="T34" s="640">
        <f t="shared" si="7"/>
        <v>0</v>
      </c>
      <c r="U34" s="639">
        <v>0</v>
      </c>
      <c r="V34" s="640">
        <f t="shared" si="8"/>
        <v>0</v>
      </c>
      <c r="W34" s="639">
        <v>0</v>
      </c>
      <c r="X34" s="640">
        <f t="shared" si="9"/>
        <v>0</v>
      </c>
      <c r="Y34" s="639">
        <v>0</v>
      </c>
      <c r="Z34" s="640">
        <f t="shared" si="10"/>
        <v>0</v>
      </c>
      <c r="AA34" s="639">
        <v>0</v>
      </c>
      <c r="AB34" s="640">
        <f t="shared" si="11"/>
        <v>0</v>
      </c>
    </row>
    <row r="35" spans="2:28" ht="15.75" customHeight="1" x14ac:dyDescent="0.25">
      <c r="B35" s="843"/>
      <c r="C35" s="637" t="str">
        <f>'תקציב קבוע'!D40</f>
        <v>ביטוח מקיף/ צד ג'</v>
      </c>
      <c r="D35" s="638">
        <f>'תקציב קבוע'!E40</f>
        <v>0</v>
      </c>
      <c r="E35" s="639">
        <v>0</v>
      </c>
      <c r="F35" s="640">
        <f t="shared" si="0"/>
        <v>0</v>
      </c>
      <c r="G35" s="639">
        <v>0</v>
      </c>
      <c r="H35" s="640">
        <f t="shared" si="1"/>
        <v>0</v>
      </c>
      <c r="I35" s="639">
        <v>0</v>
      </c>
      <c r="J35" s="640">
        <f t="shared" si="2"/>
        <v>0</v>
      </c>
      <c r="K35" s="639">
        <v>0</v>
      </c>
      <c r="L35" s="640">
        <f t="shared" si="3"/>
        <v>0</v>
      </c>
      <c r="M35" s="639">
        <v>0</v>
      </c>
      <c r="N35" s="640">
        <f t="shared" si="4"/>
        <v>0</v>
      </c>
      <c r="O35" s="639">
        <v>0</v>
      </c>
      <c r="P35" s="640">
        <f t="shared" si="5"/>
        <v>0</v>
      </c>
      <c r="Q35" s="639">
        <v>0</v>
      </c>
      <c r="R35" s="640">
        <f t="shared" si="6"/>
        <v>0</v>
      </c>
      <c r="S35" s="639">
        <v>0</v>
      </c>
      <c r="T35" s="640">
        <f t="shared" si="7"/>
        <v>0</v>
      </c>
      <c r="U35" s="639">
        <v>0</v>
      </c>
      <c r="V35" s="640">
        <f t="shared" si="8"/>
        <v>0</v>
      </c>
      <c r="W35" s="639">
        <v>0</v>
      </c>
      <c r="X35" s="640">
        <f t="shared" si="9"/>
        <v>0</v>
      </c>
      <c r="Y35" s="639">
        <v>0</v>
      </c>
      <c r="Z35" s="640">
        <f t="shared" si="10"/>
        <v>0</v>
      </c>
      <c r="AA35" s="639">
        <v>0</v>
      </c>
      <c r="AB35" s="640">
        <f t="shared" si="11"/>
        <v>0</v>
      </c>
    </row>
    <row r="36" spans="2:28" ht="15.75" customHeight="1" x14ac:dyDescent="0.25">
      <c r="B36" s="843"/>
      <c r="C36" s="637" t="str">
        <f>'תקציב קבוע'!D41</f>
        <v>ליסינג</v>
      </c>
      <c r="D36" s="638">
        <f>'תקציב קבוע'!E41</f>
        <v>0</v>
      </c>
      <c r="E36" s="639">
        <v>0</v>
      </c>
      <c r="F36" s="640">
        <f t="shared" si="0"/>
        <v>0</v>
      </c>
      <c r="G36" s="639">
        <v>0</v>
      </c>
      <c r="H36" s="640">
        <f t="shared" si="1"/>
        <v>0</v>
      </c>
      <c r="I36" s="639">
        <v>0</v>
      </c>
      <c r="J36" s="640">
        <f t="shared" si="2"/>
        <v>0</v>
      </c>
      <c r="K36" s="639">
        <v>0</v>
      </c>
      <c r="L36" s="640">
        <f t="shared" si="3"/>
        <v>0</v>
      </c>
      <c r="M36" s="639">
        <v>0</v>
      </c>
      <c r="N36" s="640">
        <f t="shared" si="4"/>
        <v>0</v>
      </c>
      <c r="O36" s="639">
        <v>0</v>
      </c>
      <c r="P36" s="640">
        <f t="shared" si="5"/>
        <v>0</v>
      </c>
      <c r="Q36" s="639">
        <v>0</v>
      </c>
      <c r="R36" s="640">
        <f t="shared" si="6"/>
        <v>0</v>
      </c>
      <c r="S36" s="639">
        <v>0</v>
      </c>
      <c r="T36" s="640">
        <f t="shared" si="7"/>
        <v>0</v>
      </c>
      <c r="U36" s="639">
        <v>0</v>
      </c>
      <c r="V36" s="640">
        <f t="shared" si="8"/>
        <v>0</v>
      </c>
      <c r="W36" s="639">
        <v>0</v>
      </c>
      <c r="X36" s="640">
        <f t="shared" si="9"/>
        <v>0</v>
      </c>
      <c r="Y36" s="639">
        <v>0</v>
      </c>
      <c r="Z36" s="640">
        <f t="shared" si="10"/>
        <v>0</v>
      </c>
      <c r="AA36" s="639">
        <v>0</v>
      </c>
      <c r="AB36" s="640">
        <f t="shared" si="11"/>
        <v>0</v>
      </c>
    </row>
    <row r="37" spans="2:28" ht="15.75" customHeight="1" x14ac:dyDescent="0.25">
      <c r="B37" s="843"/>
      <c r="C37" s="641" t="str">
        <f>'תקציב קבוע'!D42</f>
        <v>אחר</v>
      </c>
      <c r="D37" s="638">
        <f>'תקציב קבוע'!E42</f>
        <v>0</v>
      </c>
      <c r="E37" s="639">
        <v>0</v>
      </c>
      <c r="F37" s="640">
        <f t="shared" si="0"/>
        <v>0</v>
      </c>
      <c r="G37" s="639">
        <v>0</v>
      </c>
      <c r="H37" s="640">
        <f t="shared" si="1"/>
        <v>0</v>
      </c>
      <c r="I37" s="639">
        <v>0</v>
      </c>
      <c r="J37" s="640">
        <f t="shared" si="2"/>
        <v>0</v>
      </c>
      <c r="K37" s="639">
        <v>0</v>
      </c>
      <c r="L37" s="640">
        <f t="shared" si="3"/>
        <v>0</v>
      </c>
      <c r="M37" s="639">
        <v>0</v>
      </c>
      <c r="N37" s="640">
        <f t="shared" si="4"/>
        <v>0</v>
      </c>
      <c r="O37" s="639">
        <v>0</v>
      </c>
      <c r="P37" s="640">
        <f t="shared" si="5"/>
        <v>0</v>
      </c>
      <c r="Q37" s="639">
        <v>0</v>
      </c>
      <c r="R37" s="640">
        <f t="shared" si="6"/>
        <v>0</v>
      </c>
      <c r="S37" s="639">
        <v>0</v>
      </c>
      <c r="T37" s="640">
        <f t="shared" si="7"/>
        <v>0</v>
      </c>
      <c r="U37" s="639">
        <v>0</v>
      </c>
      <c r="V37" s="640">
        <f t="shared" si="8"/>
        <v>0</v>
      </c>
      <c r="W37" s="639">
        <v>0</v>
      </c>
      <c r="X37" s="640">
        <f t="shared" si="9"/>
        <v>0</v>
      </c>
      <c r="Y37" s="639">
        <v>0</v>
      </c>
      <c r="Z37" s="640">
        <f t="shared" si="10"/>
        <v>0</v>
      </c>
      <c r="AA37" s="639">
        <v>0</v>
      </c>
      <c r="AB37" s="640">
        <f t="shared" si="11"/>
        <v>0</v>
      </c>
    </row>
    <row r="38" spans="2:28" ht="15.75" customHeight="1" x14ac:dyDescent="0.25">
      <c r="B38" s="843"/>
      <c r="C38" s="641" t="str">
        <f>'תקציב קבוע'!D43</f>
        <v>אחר</v>
      </c>
      <c r="D38" s="638">
        <f>'תקציב קבוע'!E43</f>
        <v>0</v>
      </c>
      <c r="E38" s="639">
        <v>0</v>
      </c>
      <c r="F38" s="640">
        <f t="shared" si="0"/>
        <v>0</v>
      </c>
      <c r="G38" s="639">
        <v>0</v>
      </c>
      <c r="H38" s="640">
        <f t="shared" si="1"/>
        <v>0</v>
      </c>
      <c r="I38" s="639">
        <v>0</v>
      </c>
      <c r="J38" s="640">
        <f t="shared" si="2"/>
        <v>0</v>
      </c>
      <c r="K38" s="639">
        <v>0</v>
      </c>
      <c r="L38" s="640">
        <f t="shared" si="3"/>
        <v>0</v>
      </c>
      <c r="M38" s="639">
        <v>0</v>
      </c>
      <c r="N38" s="640">
        <f t="shared" si="4"/>
        <v>0</v>
      </c>
      <c r="O38" s="639">
        <v>0</v>
      </c>
      <c r="P38" s="640">
        <f t="shared" si="5"/>
        <v>0</v>
      </c>
      <c r="Q38" s="639">
        <v>0</v>
      </c>
      <c r="R38" s="640">
        <f t="shared" si="6"/>
        <v>0</v>
      </c>
      <c r="S38" s="639">
        <v>0</v>
      </c>
      <c r="T38" s="640">
        <f t="shared" si="7"/>
        <v>0</v>
      </c>
      <c r="U38" s="639">
        <v>0</v>
      </c>
      <c r="V38" s="640">
        <f t="shared" si="8"/>
        <v>0</v>
      </c>
      <c r="W38" s="639">
        <v>0</v>
      </c>
      <c r="X38" s="640">
        <f t="shared" si="9"/>
        <v>0</v>
      </c>
      <c r="Y38" s="639">
        <v>0</v>
      </c>
      <c r="Z38" s="640">
        <f t="shared" si="10"/>
        <v>0</v>
      </c>
      <c r="AA38" s="639">
        <v>0</v>
      </c>
      <c r="AB38" s="640">
        <f t="shared" si="11"/>
        <v>0</v>
      </c>
    </row>
    <row r="39" spans="2:28" ht="15.75" customHeight="1" x14ac:dyDescent="0.25">
      <c r="B39" s="843"/>
      <c r="C39" s="641" t="str">
        <f>'תקציב קבוע'!D44</f>
        <v>אחר</v>
      </c>
      <c r="D39" s="638">
        <f>'תקציב קבוע'!E44</f>
        <v>0</v>
      </c>
      <c r="E39" s="639">
        <v>0</v>
      </c>
      <c r="F39" s="640">
        <f t="shared" si="0"/>
        <v>0</v>
      </c>
      <c r="G39" s="639">
        <v>0</v>
      </c>
      <c r="H39" s="640">
        <f t="shared" si="1"/>
        <v>0</v>
      </c>
      <c r="I39" s="639">
        <v>0</v>
      </c>
      <c r="J39" s="640">
        <f t="shared" si="2"/>
        <v>0</v>
      </c>
      <c r="K39" s="639">
        <v>0</v>
      </c>
      <c r="L39" s="640">
        <f t="shared" si="3"/>
        <v>0</v>
      </c>
      <c r="M39" s="639">
        <v>0</v>
      </c>
      <c r="N39" s="640">
        <f t="shared" si="4"/>
        <v>0</v>
      </c>
      <c r="O39" s="639">
        <v>0</v>
      </c>
      <c r="P39" s="640">
        <f t="shared" si="5"/>
        <v>0</v>
      </c>
      <c r="Q39" s="639">
        <v>0</v>
      </c>
      <c r="R39" s="640">
        <f t="shared" si="6"/>
        <v>0</v>
      </c>
      <c r="S39" s="639">
        <v>0</v>
      </c>
      <c r="T39" s="640">
        <f t="shared" si="7"/>
        <v>0</v>
      </c>
      <c r="U39" s="639">
        <v>0</v>
      </c>
      <c r="V39" s="640">
        <f t="shared" si="8"/>
        <v>0</v>
      </c>
      <c r="W39" s="639">
        <v>0</v>
      </c>
      <c r="X39" s="640">
        <f t="shared" si="9"/>
        <v>0</v>
      </c>
      <c r="Y39" s="639">
        <v>0</v>
      </c>
      <c r="Z39" s="640">
        <f t="shared" si="10"/>
        <v>0</v>
      </c>
      <c r="AA39" s="639">
        <v>0</v>
      </c>
      <c r="AB39" s="640">
        <f t="shared" si="11"/>
        <v>0</v>
      </c>
    </row>
    <row r="40" spans="2:28" ht="15.75" customHeight="1" x14ac:dyDescent="0.25">
      <c r="B40" s="843"/>
      <c r="C40" s="641" t="str">
        <f>'תקציב קבוע'!D45</f>
        <v>אחר</v>
      </c>
      <c r="D40" s="638">
        <f>'תקציב קבוע'!E45</f>
        <v>0</v>
      </c>
      <c r="E40" s="639">
        <v>0</v>
      </c>
      <c r="F40" s="640">
        <f t="shared" si="0"/>
        <v>0</v>
      </c>
      <c r="G40" s="639">
        <v>0</v>
      </c>
      <c r="H40" s="640">
        <f t="shared" si="1"/>
        <v>0</v>
      </c>
      <c r="I40" s="639">
        <v>0</v>
      </c>
      <c r="J40" s="640">
        <f t="shared" si="2"/>
        <v>0</v>
      </c>
      <c r="K40" s="639">
        <v>0</v>
      </c>
      <c r="L40" s="640">
        <f t="shared" si="3"/>
        <v>0</v>
      </c>
      <c r="M40" s="639">
        <v>0</v>
      </c>
      <c r="N40" s="640">
        <f t="shared" si="4"/>
        <v>0</v>
      </c>
      <c r="O40" s="639">
        <v>0</v>
      </c>
      <c r="P40" s="640">
        <f t="shared" si="5"/>
        <v>0</v>
      </c>
      <c r="Q40" s="639">
        <v>0</v>
      </c>
      <c r="R40" s="640">
        <f t="shared" si="6"/>
        <v>0</v>
      </c>
      <c r="S40" s="639">
        <v>0</v>
      </c>
      <c r="T40" s="640">
        <f t="shared" si="7"/>
        <v>0</v>
      </c>
      <c r="U40" s="639">
        <v>0</v>
      </c>
      <c r="V40" s="640">
        <f t="shared" si="8"/>
        <v>0</v>
      </c>
      <c r="W40" s="639">
        <v>0</v>
      </c>
      <c r="X40" s="640">
        <f t="shared" si="9"/>
        <v>0</v>
      </c>
      <c r="Y40" s="639">
        <v>0</v>
      </c>
      <c r="Z40" s="640">
        <f t="shared" si="10"/>
        <v>0</v>
      </c>
      <c r="AA40" s="639">
        <v>0</v>
      </c>
      <c r="AB40" s="640">
        <f t="shared" si="11"/>
        <v>0</v>
      </c>
    </row>
    <row r="41" spans="2:28" ht="19.5" customHeight="1" x14ac:dyDescent="0.25">
      <c r="B41" s="956" t="s">
        <v>414</v>
      </c>
      <c r="C41" s="637" t="str">
        <f>'תקציב קבוע'!D47</f>
        <v>תשלומי קופת חולים - קבוע</v>
      </c>
      <c r="D41" s="638">
        <f>'תקציב קבוע'!E47</f>
        <v>0</v>
      </c>
      <c r="E41" s="639">
        <v>0</v>
      </c>
      <c r="F41" s="640">
        <f t="shared" si="0"/>
        <v>0</v>
      </c>
      <c r="G41" s="639">
        <v>0</v>
      </c>
      <c r="H41" s="640">
        <f t="shared" si="1"/>
        <v>0</v>
      </c>
      <c r="I41" s="639">
        <v>0</v>
      </c>
      <c r="J41" s="640">
        <f t="shared" si="2"/>
        <v>0</v>
      </c>
      <c r="K41" s="639">
        <v>0</v>
      </c>
      <c r="L41" s="640">
        <f t="shared" si="3"/>
        <v>0</v>
      </c>
      <c r="M41" s="639">
        <v>0</v>
      </c>
      <c r="N41" s="640">
        <f t="shared" si="4"/>
        <v>0</v>
      </c>
      <c r="O41" s="639">
        <v>0</v>
      </c>
      <c r="P41" s="640">
        <f t="shared" si="5"/>
        <v>0</v>
      </c>
      <c r="Q41" s="639">
        <v>0</v>
      </c>
      <c r="R41" s="640">
        <f t="shared" si="6"/>
        <v>0</v>
      </c>
      <c r="S41" s="639">
        <v>0</v>
      </c>
      <c r="T41" s="640">
        <f t="shared" si="7"/>
        <v>0</v>
      </c>
      <c r="U41" s="639">
        <v>0</v>
      </c>
      <c r="V41" s="640">
        <f t="shared" si="8"/>
        <v>0</v>
      </c>
      <c r="W41" s="639">
        <v>0</v>
      </c>
      <c r="X41" s="640">
        <f t="shared" si="9"/>
        <v>0</v>
      </c>
      <c r="Y41" s="639">
        <v>0</v>
      </c>
      <c r="Z41" s="640">
        <f t="shared" si="10"/>
        <v>0</v>
      </c>
      <c r="AA41" s="639">
        <v>0</v>
      </c>
      <c r="AB41" s="640">
        <f t="shared" si="11"/>
        <v>0</v>
      </c>
    </row>
    <row r="42" spans="2:28" ht="15.75" customHeight="1" x14ac:dyDescent="0.25">
      <c r="B42" s="843"/>
      <c r="C42" s="637" t="str">
        <f>'תקציב קבוע'!D48</f>
        <v>תרופות קבועות</v>
      </c>
      <c r="D42" s="638">
        <f>'תקציב קבוע'!E48</f>
        <v>0</v>
      </c>
      <c r="E42" s="639">
        <v>0</v>
      </c>
      <c r="F42" s="640">
        <f t="shared" si="0"/>
        <v>0</v>
      </c>
      <c r="G42" s="639">
        <v>0</v>
      </c>
      <c r="H42" s="640">
        <f t="shared" si="1"/>
        <v>0</v>
      </c>
      <c r="I42" s="639">
        <v>0</v>
      </c>
      <c r="J42" s="640">
        <f t="shared" si="2"/>
        <v>0</v>
      </c>
      <c r="K42" s="639">
        <v>0</v>
      </c>
      <c r="L42" s="640">
        <f t="shared" si="3"/>
        <v>0</v>
      </c>
      <c r="M42" s="639">
        <v>0</v>
      </c>
      <c r="N42" s="640">
        <f t="shared" si="4"/>
        <v>0</v>
      </c>
      <c r="O42" s="639">
        <v>0</v>
      </c>
      <c r="P42" s="640">
        <f t="shared" si="5"/>
        <v>0</v>
      </c>
      <c r="Q42" s="639">
        <v>0</v>
      </c>
      <c r="R42" s="640">
        <f t="shared" si="6"/>
        <v>0</v>
      </c>
      <c r="S42" s="639">
        <v>0</v>
      </c>
      <c r="T42" s="640">
        <f t="shared" si="7"/>
        <v>0</v>
      </c>
      <c r="U42" s="639">
        <v>0</v>
      </c>
      <c r="V42" s="640">
        <f t="shared" si="8"/>
        <v>0</v>
      </c>
      <c r="W42" s="639">
        <v>0</v>
      </c>
      <c r="X42" s="640">
        <f t="shared" si="9"/>
        <v>0</v>
      </c>
      <c r="Y42" s="639">
        <v>0</v>
      </c>
      <c r="Z42" s="640">
        <f t="shared" si="10"/>
        <v>0</v>
      </c>
      <c r="AA42" s="639">
        <v>0</v>
      </c>
      <c r="AB42" s="640">
        <f t="shared" si="11"/>
        <v>0</v>
      </c>
    </row>
    <row r="43" spans="2:28" ht="15.75" customHeight="1" x14ac:dyDescent="0.25">
      <c r="B43" s="843"/>
      <c r="C43" s="637" t="str">
        <f>'תקציב קבוע'!D49</f>
        <v>טיפולים קבועים</v>
      </c>
      <c r="D43" s="638">
        <f>'תקציב קבוע'!E49</f>
        <v>0</v>
      </c>
      <c r="E43" s="639">
        <v>0</v>
      </c>
      <c r="F43" s="640">
        <f t="shared" si="0"/>
        <v>0</v>
      </c>
      <c r="G43" s="639">
        <v>0</v>
      </c>
      <c r="H43" s="640">
        <f t="shared" si="1"/>
        <v>0</v>
      </c>
      <c r="I43" s="639">
        <v>0</v>
      </c>
      <c r="J43" s="640">
        <f t="shared" si="2"/>
        <v>0</v>
      </c>
      <c r="K43" s="639">
        <v>0</v>
      </c>
      <c r="L43" s="640">
        <f t="shared" si="3"/>
        <v>0</v>
      </c>
      <c r="M43" s="639">
        <v>0</v>
      </c>
      <c r="N43" s="640">
        <f t="shared" si="4"/>
        <v>0</v>
      </c>
      <c r="O43" s="639">
        <v>0</v>
      </c>
      <c r="P43" s="640">
        <f t="shared" si="5"/>
        <v>0</v>
      </c>
      <c r="Q43" s="639">
        <v>0</v>
      </c>
      <c r="R43" s="640">
        <f t="shared" si="6"/>
        <v>0</v>
      </c>
      <c r="S43" s="639">
        <v>0</v>
      </c>
      <c r="T43" s="640">
        <f t="shared" si="7"/>
        <v>0</v>
      </c>
      <c r="U43" s="639">
        <v>0</v>
      </c>
      <c r="V43" s="640">
        <f t="shared" si="8"/>
        <v>0</v>
      </c>
      <c r="W43" s="639">
        <v>0</v>
      </c>
      <c r="X43" s="640">
        <f t="shared" si="9"/>
        <v>0</v>
      </c>
      <c r="Y43" s="639">
        <v>0</v>
      </c>
      <c r="Z43" s="640">
        <f t="shared" si="10"/>
        <v>0</v>
      </c>
      <c r="AA43" s="639">
        <v>0</v>
      </c>
      <c r="AB43" s="640">
        <f t="shared" si="11"/>
        <v>0</v>
      </c>
    </row>
    <row r="44" spans="2:28" ht="15.75" customHeight="1" x14ac:dyDescent="0.25">
      <c r="B44" s="843"/>
      <c r="C44" s="637" t="str">
        <f>'תקציב קבוע'!D50</f>
        <v>אופטיקה</v>
      </c>
      <c r="D44" s="638">
        <f>'תקציב קבוע'!E50</f>
        <v>0</v>
      </c>
      <c r="E44" s="639">
        <v>0</v>
      </c>
      <c r="F44" s="640">
        <f t="shared" si="0"/>
        <v>0</v>
      </c>
      <c r="G44" s="639">
        <v>0</v>
      </c>
      <c r="H44" s="640">
        <f t="shared" si="1"/>
        <v>0</v>
      </c>
      <c r="I44" s="639">
        <v>0</v>
      </c>
      <c r="J44" s="640">
        <f t="shared" si="2"/>
        <v>0</v>
      </c>
      <c r="K44" s="639">
        <v>0</v>
      </c>
      <c r="L44" s="640">
        <f t="shared" si="3"/>
        <v>0</v>
      </c>
      <c r="M44" s="639">
        <v>0</v>
      </c>
      <c r="N44" s="640">
        <f t="shared" si="4"/>
        <v>0</v>
      </c>
      <c r="O44" s="639">
        <v>0</v>
      </c>
      <c r="P44" s="640">
        <f t="shared" si="5"/>
        <v>0</v>
      </c>
      <c r="Q44" s="639">
        <v>0</v>
      </c>
      <c r="R44" s="640">
        <f t="shared" si="6"/>
        <v>0</v>
      </c>
      <c r="S44" s="639">
        <v>0</v>
      </c>
      <c r="T44" s="640">
        <f t="shared" si="7"/>
        <v>0</v>
      </c>
      <c r="U44" s="639">
        <v>0</v>
      </c>
      <c r="V44" s="640">
        <f t="shared" si="8"/>
        <v>0</v>
      </c>
      <c r="W44" s="639">
        <v>0</v>
      </c>
      <c r="X44" s="640">
        <f t="shared" si="9"/>
        <v>0</v>
      </c>
      <c r="Y44" s="639">
        <v>0</v>
      </c>
      <c r="Z44" s="640">
        <f t="shared" si="10"/>
        <v>0</v>
      </c>
      <c r="AA44" s="639">
        <v>0</v>
      </c>
      <c r="AB44" s="640">
        <f t="shared" si="11"/>
        <v>0</v>
      </c>
    </row>
    <row r="45" spans="2:28" ht="15.75" customHeight="1" x14ac:dyDescent="0.25">
      <c r="B45" s="843"/>
      <c r="C45" s="641" t="str">
        <f>'תקציב קבוע'!D51</f>
        <v>אחר</v>
      </c>
      <c r="D45" s="638">
        <f>'תקציב קבוע'!E51</f>
        <v>0</v>
      </c>
      <c r="E45" s="639">
        <v>0</v>
      </c>
      <c r="F45" s="640">
        <f t="shared" si="0"/>
        <v>0</v>
      </c>
      <c r="G45" s="639">
        <v>0</v>
      </c>
      <c r="H45" s="640">
        <f t="shared" si="1"/>
        <v>0</v>
      </c>
      <c r="I45" s="639">
        <v>0</v>
      </c>
      <c r="J45" s="640">
        <f t="shared" si="2"/>
        <v>0</v>
      </c>
      <c r="K45" s="639">
        <v>0</v>
      </c>
      <c r="L45" s="640">
        <f t="shared" si="3"/>
        <v>0</v>
      </c>
      <c r="M45" s="639">
        <v>0</v>
      </c>
      <c r="N45" s="640">
        <f t="shared" si="4"/>
        <v>0</v>
      </c>
      <c r="O45" s="639">
        <v>0</v>
      </c>
      <c r="P45" s="640">
        <f t="shared" si="5"/>
        <v>0</v>
      </c>
      <c r="Q45" s="639">
        <v>0</v>
      </c>
      <c r="R45" s="640">
        <f t="shared" si="6"/>
        <v>0</v>
      </c>
      <c r="S45" s="639">
        <v>0</v>
      </c>
      <c r="T45" s="640">
        <f t="shared" si="7"/>
        <v>0</v>
      </c>
      <c r="U45" s="639">
        <v>0</v>
      </c>
      <c r="V45" s="640">
        <f t="shared" si="8"/>
        <v>0</v>
      </c>
      <c r="W45" s="639">
        <v>0</v>
      </c>
      <c r="X45" s="640">
        <f t="shared" si="9"/>
        <v>0</v>
      </c>
      <c r="Y45" s="639">
        <v>0</v>
      </c>
      <c r="Z45" s="640">
        <f t="shared" si="10"/>
        <v>0</v>
      </c>
      <c r="AA45" s="639">
        <v>0</v>
      </c>
      <c r="AB45" s="640">
        <f t="shared" si="11"/>
        <v>0</v>
      </c>
    </row>
    <row r="46" spans="2:28" ht="15.75" customHeight="1" x14ac:dyDescent="0.25">
      <c r="B46" s="843"/>
      <c r="C46" s="641" t="str">
        <f>'תקציב קבוע'!D52</f>
        <v>אחר</v>
      </c>
      <c r="D46" s="638">
        <f>'תקציב קבוע'!E52</f>
        <v>0</v>
      </c>
      <c r="E46" s="639">
        <v>0</v>
      </c>
      <c r="F46" s="640">
        <f t="shared" si="0"/>
        <v>0</v>
      </c>
      <c r="G46" s="639">
        <v>0</v>
      </c>
      <c r="H46" s="640">
        <f t="shared" si="1"/>
        <v>0</v>
      </c>
      <c r="I46" s="639">
        <v>0</v>
      </c>
      <c r="J46" s="640">
        <f t="shared" si="2"/>
        <v>0</v>
      </c>
      <c r="K46" s="639">
        <v>0</v>
      </c>
      <c r="L46" s="640">
        <f t="shared" si="3"/>
        <v>0</v>
      </c>
      <c r="M46" s="639">
        <v>0</v>
      </c>
      <c r="N46" s="640">
        <f t="shared" si="4"/>
        <v>0</v>
      </c>
      <c r="O46" s="639">
        <v>0</v>
      </c>
      <c r="P46" s="640">
        <f t="shared" si="5"/>
        <v>0</v>
      </c>
      <c r="Q46" s="639">
        <v>0</v>
      </c>
      <c r="R46" s="640">
        <f t="shared" si="6"/>
        <v>0</v>
      </c>
      <c r="S46" s="639">
        <v>0</v>
      </c>
      <c r="T46" s="640">
        <f t="shared" si="7"/>
        <v>0</v>
      </c>
      <c r="U46" s="639">
        <v>0</v>
      </c>
      <c r="V46" s="640">
        <f t="shared" si="8"/>
        <v>0</v>
      </c>
      <c r="W46" s="639">
        <v>0</v>
      </c>
      <c r="X46" s="640">
        <f t="shared" si="9"/>
        <v>0</v>
      </c>
      <c r="Y46" s="639">
        <v>0</v>
      </c>
      <c r="Z46" s="640">
        <f t="shared" si="10"/>
        <v>0</v>
      </c>
      <c r="AA46" s="639">
        <v>0</v>
      </c>
      <c r="AB46" s="640">
        <f t="shared" si="11"/>
        <v>0</v>
      </c>
    </row>
    <row r="47" spans="2:28" ht="15.75" customHeight="1" x14ac:dyDescent="0.25">
      <c r="B47" s="843"/>
      <c r="C47" s="641" t="str">
        <f>'תקציב קבוע'!D53</f>
        <v>אחר</v>
      </c>
      <c r="D47" s="638">
        <f>'תקציב קבוע'!E53</f>
        <v>0</v>
      </c>
      <c r="E47" s="639">
        <v>0</v>
      </c>
      <c r="F47" s="640">
        <f t="shared" si="0"/>
        <v>0</v>
      </c>
      <c r="G47" s="639">
        <v>0</v>
      </c>
      <c r="H47" s="640">
        <f t="shared" si="1"/>
        <v>0</v>
      </c>
      <c r="I47" s="639">
        <v>0</v>
      </c>
      <c r="J47" s="640">
        <f t="shared" si="2"/>
        <v>0</v>
      </c>
      <c r="K47" s="639">
        <v>0</v>
      </c>
      <c r="L47" s="640">
        <f t="shared" si="3"/>
        <v>0</v>
      </c>
      <c r="M47" s="639">
        <v>0</v>
      </c>
      <c r="N47" s="640">
        <f t="shared" si="4"/>
        <v>0</v>
      </c>
      <c r="O47" s="639">
        <v>0</v>
      </c>
      <c r="P47" s="640">
        <f t="shared" si="5"/>
        <v>0</v>
      </c>
      <c r="Q47" s="639">
        <v>0</v>
      </c>
      <c r="R47" s="640">
        <f t="shared" si="6"/>
        <v>0</v>
      </c>
      <c r="S47" s="639">
        <v>0</v>
      </c>
      <c r="T47" s="640">
        <f t="shared" si="7"/>
        <v>0</v>
      </c>
      <c r="U47" s="639">
        <v>0</v>
      </c>
      <c r="V47" s="640">
        <f t="shared" si="8"/>
        <v>0</v>
      </c>
      <c r="W47" s="639">
        <v>0</v>
      </c>
      <c r="X47" s="640">
        <f t="shared" si="9"/>
        <v>0</v>
      </c>
      <c r="Y47" s="639">
        <v>0</v>
      </c>
      <c r="Z47" s="640">
        <f t="shared" si="10"/>
        <v>0</v>
      </c>
      <c r="AA47" s="639">
        <v>0</v>
      </c>
      <c r="AB47" s="640">
        <f t="shared" si="11"/>
        <v>0</v>
      </c>
    </row>
    <row r="48" spans="2:28" ht="15.75" customHeight="1" x14ac:dyDescent="0.25">
      <c r="B48" s="952" t="s">
        <v>156</v>
      </c>
      <c r="C48" s="637" t="str">
        <f>'תקציב קבוע'!D67</f>
        <v>דמי ניהול חשבון</v>
      </c>
      <c r="D48" s="638">
        <f>'תקציב קבוע'!E67</f>
        <v>0</v>
      </c>
      <c r="E48" s="639">
        <v>0</v>
      </c>
      <c r="F48" s="640">
        <f t="shared" si="0"/>
        <v>0</v>
      </c>
      <c r="G48" s="639">
        <v>0</v>
      </c>
      <c r="H48" s="640">
        <f t="shared" si="1"/>
        <v>0</v>
      </c>
      <c r="I48" s="639">
        <v>0</v>
      </c>
      <c r="J48" s="640">
        <f t="shared" si="2"/>
        <v>0</v>
      </c>
      <c r="K48" s="639">
        <v>0</v>
      </c>
      <c r="L48" s="640">
        <f t="shared" si="3"/>
        <v>0</v>
      </c>
      <c r="M48" s="639">
        <v>0</v>
      </c>
      <c r="N48" s="640">
        <f t="shared" si="4"/>
        <v>0</v>
      </c>
      <c r="O48" s="639">
        <v>0</v>
      </c>
      <c r="P48" s="640">
        <f t="shared" si="5"/>
        <v>0</v>
      </c>
      <c r="Q48" s="639">
        <v>0</v>
      </c>
      <c r="R48" s="640">
        <f t="shared" si="6"/>
        <v>0</v>
      </c>
      <c r="S48" s="639">
        <v>0</v>
      </c>
      <c r="T48" s="640">
        <f t="shared" si="7"/>
        <v>0</v>
      </c>
      <c r="U48" s="639">
        <v>0</v>
      </c>
      <c r="V48" s="640">
        <f t="shared" si="8"/>
        <v>0</v>
      </c>
      <c r="W48" s="639">
        <v>0</v>
      </c>
      <c r="X48" s="640">
        <f t="shared" si="9"/>
        <v>0</v>
      </c>
      <c r="Y48" s="639">
        <v>0</v>
      </c>
      <c r="Z48" s="640">
        <f t="shared" si="10"/>
        <v>0</v>
      </c>
      <c r="AA48" s="639">
        <v>0</v>
      </c>
      <c r="AB48" s="640">
        <f t="shared" si="11"/>
        <v>0</v>
      </c>
    </row>
    <row r="49" spans="2:28" ht="15.75" customHeight="1" x14ac:dyDescent="0.25">
      <c r="B49" s="850"/>
      <c r="C49" s="637" t="str">
        <f>'תקציב קבוע'!D68</f>
        <v>דמי ניהול כרטיס אשראי</v>
      </c>
      <c r="D49" s="638">
        <f>'תקציב קבוע'!E68</f>
        <v>0</v>
      </c>
      <c r="E49" s="639">
        <v>0</v>
      </c>
      <c r="F49" s="640">
        <f t="shared" si="0"/>
        <v>0</v>
      </c>
      <c r="G49" s="639">
        <v>0</v>
      </c>
      <c r="H49" s="640">
        <f t="shared" si="1"/>
        <v>0</v>
      </c>
      <c r="I49" s="639">
        <v>0</v>
      </c>
      <c r="J49" s="640">
        <f t="shared" si="2"/>
        <v>0</v>
      </c>
      <c r="K49" s="639">
        <v>0</v>
      </c>
      <c r="L49" s="640">
        <f t="shared" si="3"/>
        <v>0</v>
      </c>
      <c r="M49" s="639">
        <v>0</v>
      </c>
      <c r="N49" s="640">
        <f t="shared" si="4"/>
        <v>0</v>
      </c>
      <c r="O49" s="639">
        <v>0</v>
      </c>
      <c r="P49" s="640">
        <f t="shared" si="5"/>
        <v>0</v>
      </c>
      <c r="Q49" s="639">
        <v>0</v>
      </c>
      <c r="R49" s="640">
        <f t="shared" si="6"/>
        <v>0</v>
      </c>
      <c r="S49" s="639">
        <v>0</v>
      </c>
      <c r="T49" s="640">
        <f t="shared" si="7"/>
        <v>0</v>
      </c>
      <c r="U49" s="639">
        <v>0</v>
      </c>
      <c r="V49" s="640">
        <f t="shared" si="8"/>
        <v>0</v>
      </c>
      <c r="W49" s="639">
        <v>0</v>
      </c>
      <c r="X49" s="640">
        <f t="shared" si="9"/>
        <v>0</v>
      </c>
      <c r="Y49" s="639">
        <v>0</v>
      </c>
      <c r="Z49" s="640">
        <f t="shared" si="10"/>
        <v>0</v>
      </c>
      <c r="AA49" s="639">
        <v>0</v>
      </c>
      <c r="AB49" s="640">
        <f t="shared" si="11"/>
        <v>0</v>
      </c>
    </row>
    <row r="50" spans="2:28" ht="15.75" customHeight="1" x14ac:dyDescent="0.25">
      <c r="B50" s="850"/>
      <c r="C50" s="641" t="str">
        <f>'תקציב קבוע'!D69</f>
        <v>אחר</v>
      </c>
      <c r="D50" s="638">
        <f>'תקציב קבוע'!E69</f>
        <v>0</v>
      </c>
      <c r="E50" s="639">
        <v>0</v>
      </c>
      <c r="F50" s="640">
        <f t="shared" si="0"/>
        <v>0</v>
      </c>
      <c r="G50" s="639">
        <v>0</v>
      </c>
      <c r="H50" s="640">
        <f t="shared" si="1"/>
        <v>0</v>
      </c>
      <c r="I50" s="639">
        <v>0</v>
      </c>
      <c r="J50" s="640">
        <f t="shared" si="2"/>
        <v>0</v>
      </c>
      <c r="K50" s="639">
        <v>0</v>
      </c>
      <c r="L50" s="640">
        <f t="shared" si="3"/>
        <v>0</v>
      </c>
      <c r="M50" s="639">
        <v>0</v>
      </c>
      <c r="N50" s="640">
        <f t="shared" si="4"/>
        <v>0</v>
      </c>
      <c r="O50" s="639">
        <v>0</v>
      </c>
      <c r="P50" s="640">
        <f t="shared" si="5"/>
        <v>0</v>
      </c>
      <c r="Q50" s="639">
        <v>0</v>
      </c>
      <c r="R50" s="640">
        <f t="shared" si="6"/>
        <v>0</v>
      </c>
      <c r="S50" s="639">
        <v>0</v>
      </c>
      <c r="T50" s="640">
        <f t="shared" si="7"/>
        <v>0</v>
      </c>
      <c r="U50" s="639">
        <v>0</v>
      </c>
      <c r="V50" s="640">
        <f t="shared" si="8"/>
        <v>0</v>
      </c>
      <c r="W50" s="639">
        <v>0</v>
      </c>
      <c r="X50" s="640">
        <f t="shared" si="9"/>
        <v>0</v>
      </c>
      <c r="Y50" s="639">
        <v>0</v>
      </c>
      <c r="Z50" s="640">
        <f t="shared" si="10"/>
        <v>0</v>
      </c>
      <c r="AA50" s="639">
        <v>0</v>
      </c>
      <c r="AB50" s="640">
        <f t="shared" si="11"/>
        <v>0</v>
      </c>
    </row>
    <row r="51" spans="2:28" ht="15.75" customHeight="1" x14ac:dyDescent="0.25">
      <c r="B51" s="850"/>
      <c r="C51" s="641" t="str">
        <f>'תקציב קבוע'!D70</f>
        <v>אחר</v>
      </c>
      <c r="D51" s="638">
        <f>'תקציב קבוע'!E70</f>
        <v>0</v>
      </c>
      <c r="E51" s="639">
        <v>0</v>
      </c>
      <c r="F51" s="640">
        <f t="shared" si="0"/>
        <v>0</v>
      </c>
      <c r="G51" s="639">
        <v>0</v>
      </c>
      <c r="H51" s="640">
        <f t="shared" si="1"/>
        <v>0</v>
      </c>
      <c r="I51" s="639">
        <v>0</v>
      </c>
      <c r="J51" s="640">
        <f t="shared" si="2"/>
        <v>0</v>
      </c>
      <c r="K51" s="639">
        <v>0</v>
      </c>
      <c r="L51" s="640">
        <f t="shared" si="3"/>
        <v>0</v>
      </c>
      <c r="M51" s="639">
        <v>0</v>
      </c>
      <c r="N51" s="640">
        <f t="shared" si="4"/>
        <v>0</v>
      </c>
      <c r="O51" s="639">
        <v>0</v>
      </c>
      <c r="P51" s="640">
        <f t="shared" si="5"/>
        <v>0</v>
      </c>
      <c r="Q51" s="639">
        <v>0</v>
      </c>
      <c r="R51" s="640">
        <f t="shared" si="6"/>
        <v>0</v>
      </c>
      <c r="S51" s="639">
        <v>0</v>
      </c>
      <c r="T51" s="640">
        <f t="shared" si="7"/>
        <v>0</v>
      </c>
      <c r="U51" s="639">
        <v>0</v>
      </c>
      <c r="V51" s="640">
        <f t="shared" si="8"/>
        <v>0</v>
      </c>
      <c r="W51" s="639">
        <v>0</v>
      </c>
      <c r="X51" s="640">
        <f t="shared" si="9"/>
        <v>0</v>
      </c>
      <c r="Y51" s="639">
        <v>0</v>
      </c>
      <c r="Z51" s="640">
        <f t="shared" si="10"/>
        <v>0</v>
      </c>
      <c r="AA51" s="639">
        <v>0</v>
      </c>
      <c r="AB51" s="640">
        <f t="shared" si="11"/>
        <v>0</v>
      </c>
    </row>
    <row r="52" spans="2:28" ht="15.75" customHeight="1" x14ac:dyDescent="0.25">
      <c r="B52" s="850"/>
      <c r="C52" s="641" t="str">
        <f>'תקציב קבוע'!D71</f>
        <v>אחר</v>
      </c>
      <c r="D52" s="638">
        <f>'תקציב קבוע'!E71</f>
        <v>0</v>
      </c>
      <c r="E52" s="639">
        <v>0</v>
      </c>
      <c r="F52" s="640">
        <f t="shared" si="0"/>
        <v>0</v>
      </c>
      <c r="G52" s="639">
        <v>0</v>
      </c>
      <c r="H52" s="640">
        <f t="shared" si="1"/>
        <v>0</v>
      </c>
      <c r="I52" s="639">
        <v>0</v>
      </c>
      <c r="J52" s="640">
        <f t="shared" si="2"/>
        <v>0</v>
      </c>
      <c r="K52" s="639">
        <v>0</v>
      </c>
      <c r="L52" s="640">
        <f t="shared" si="3"/>
        <v>0</v>
      </c>
      <c r="M52" s="639">
        <v>0</v>
      </c>
      <c r="N52" s="640">
        <f t="shared" si="4"/>
        <v>0</v>
      </c>
      <c r="O52" s="639">
        <v>0</v>
      </c>
      <c r="P52" s="640">
        <f t="shared" si="5"/>
        <v>0</v>
      </c>
      <c r="Q52" s="639">
        <v>0</v>
      </c>
      <c r="R52" s="640">
        <f t="shared" si="6"/>
        <v>0</v>
      </c>
      <c r="S52" s="639">
        <v>0</v>
      </c>
      <c r="T52" s="640">
        <f t="shared" si="7"/>
        <v>0</v>
      </c>
      <c r="U52" s="639">
        <v>0</v>
      </c>
      <c r="V52" s="640">
        <f t="shared" si="8"/>
        <v>0</v>
      </c>
      <c r="W52" s="639">
        <v>0</v>
      </c>
      <c r="X52" s="640">
        <f t="shared" si="9"/>
        <v>0</v>
      </c>
      <c r="Y52" s="639">
        <v>0</v>
      </c>
      <c r="Z52" s="640">
        <f t="shared" si="10"/>
        <v>0</v>
      </c>
      <c r="AA52" s="639">
        <v>0</v>
      </c>
      <c r="AB52" s="640">
        <f t="shared" si="11"/>
        <v>0</v>
      </c>
    </row>
    <row r="53" spans="2:28" ht="52.5" customHeight="1" x14ac:dyDescent="0.25">
      <c r="B53" s="850"/>
      <c r="C53" s="637" t="str">
        <f>'תקציב קבוע'!D72</f>
        <v>החזרי חובות (נלקח מלשונית "התחייבויות")</v>
      </c>
      <c r="D53" s="638">
        <f ca="1">'תקציב קבוע'!E72</f>
        <v>0</v>
      </c>
      <c r="E53" s="639">
        <v>0</v>
      </c>
      <c r="F53" s="640">
        <f t="shared" ca="1" si="0"/>
        <v>0</v>
      </c>
      <c r="G53" s="639">
        <v>0</v>
      </c>
      <c r="H53" s="640">
        <f t="shared" ca="1" si="1"/>
        <v>0</v>
      </c>
      <c r="I53" s="639">
        <v>0</v>
      </c>
      <c r="J53" s="640">
        <f t="shared" ca="1" si="2"/>
        <v>0</v>
      </c>
      <c r="K53" s="639">
        <v>0</v>
      </c>
      <c r="L53" s="640">
        <f t="shared" ca="1" si="3"/>
        <v>0</v>
      </c>
      <c r="M53" s="639">
        <v>0</v>
      </c>
      <c r="N53" s="640">
        <f t="shared" ca="1" si="4"/>
        <v>0</v>
      </c>
      <c r="O53" s="639">
        <v>0</v>
      </c>
      <c r="P53" s="640">
        <f t="shared" ca="1" si="5"/>
        <v>0</v>
      </c>
      <c r="Q53" s="639">
        <v>0</v>
      </c>
      <c r="R53" s="640">
        <f t="shared" ca="1" si="6"/>
        <v>0</v>
      </c>
      <c r="S53" s="639">
        <v>0</v>
      </c>
      <c r="T53" s="640">
        <f t="shared" ca="1" si="7"/>
        <v>0</v>
      </c>
      <c r="U53" s="639">
        <v>0</v>
      </c>
      <c r="V53" s="640">
        <f t="shared" ca="1" si="8"/>
        <v>0</v>
      </c>
      <c r="W53" s="639">
        <v>0</v>
      </c>
      <c r="X53" s="640">
        <f t="shared" ca="1" si="9"/>
        <v>0</v>
      </c>
      <c r="Y53" s="639">
        <v>0</v>
      </c>
      <c r="Z53" s="640">
        <f t="shared" ca="1" si="10"/>
        <v>0</v>
      </c>
      <c r="AA53" s="639">
        <v>0</v>
      </c>
      <c r="AB53" s="640">
        <f t="shared" ca="1" si="11"/>
        <v>0</v>
      </c>
    </row>
    <row r="54" spans="2:28" ht="42" customHeight="1" x14ac:dyDescent="0.25">
      <c r="B54" s="850"/>
      <c r="C54" s="637" t="str">
        <f>'תקציב קבוע'!D73</f>
        <v>ביטוחים (נלקח מלשונית "הגנות כלכליות")</v>
      </c>
      <c r="D54" s="638">
        <f>'תקציב קבוע'!E73</f>
        <v>0</v>
      </c>
      <c r="E54" s="639">
        <v>0</v>
      </c>
      <c r="F54" s="640">
        <f t="shared" si="0"/>
        <v>0</v>
      </c>
      <c r="G54" s="639">
        <v>0</v>
      </c>
      <c r="H54" s="640">
        <f t="shared" si="1"/>
        <v>0</v>
      </c>
      <c r="I54" s="639">
        <v>0</v>
      </c>
      <c r="J54" s="640">
        <f t="shared" si="2"/>
        <v>0</v>
      </c>
      <c r="K54" s="639">
        <v>0</v>
      </c>
      <c r="L54" s="640">
        <f t="shared" si="3"/>
        <v>0</v>
      </c>
      <c r="M54" s="639">
        <v>0</v>
      </c>
      <c r="N54" s="640">
        <f t="shared" si="4"/>
        <v>0</v>
      </c>
      <c r="O54" s="639">
        <v>0</v>
      </c>
      <c r="P54" s="640">
        <f t="shared" si="5"/>
        <v>0</v>
      </c>
      <c r="Q54" s="639">
        <v>0</v>
      </c>
      <c r="R54" s="640">
        <f t="shared" si="6"/>
        <v>0</v>
      </c>
      <c r="S54" s="639">
        <v>0</v>
      </c>
      <c r="T54" s="640">
        <f t="shared" si="7"/>
        <v>0</v>
      </c>
      <c r="U54" s="639">
        <v>0</v>
      </c>
      <c r="V54" s="640">
        <f t="shared" si="8"/>
        <v>0</v>
      </c>
      <c r="W54" s="639">
        <v>0</v>
      </c>
      <c r="X54" s="640">
        <f t="shared" si="9"/>
        <v>0</v>
      </c>
      <c r="Y54" s="639">
        <v>0</v>
      </c>
      <c r="Z54" s="640">
        <f t="shared" si="10"/>
        <v>0</v>
      </c>
      <c r="AA54" s="639">
        <v>0</v>
      </c>
      <c r="AB54" s="640">
        <f t="shared" si="11"/>
        <v>0</v>
      </c>
    </row>
    <row r="55" spans="2:28" ht="36" customHeight="1" x14ac:dyDescent="0.25">
      <c r="B55" s="850"/>
      <c r="C55" s="642" t="str">
        <f>'תקציב קבוע'!D74</f>
        <v>כמה היום מפרישים לבלת"מ</v>
      </c>
      <c r="D55" s="638">
        <f>'תקציב קבוע'!E74</f>
        <v>0</v>
      </c>
      <c r="E55" s="639">
        <v>0</v>
      </c>
      <c r="F55" s="640">
        <f t="shared" si="0"/>
        <v>0</v>
      </c>
      <c r="G55" s="639">
        <v>0</v>
      </c>
      <c r="H55" s="640">
        <f t="shared" si="1"/>
        <v>0</v>
      </c>
      <c r="I55" s="639">
        <v>0</v>
      </c>
      <c r="J55" s="640">
        <f t="shared" si="2"/>
        <v>0</v>
      </c>
      <c r="K55" s="639">
        <v>0</v>
      </c>
      <c r="L55" s="640">
        <f t="shared" si="3"/>
        <v>0</v>
      </c>
      <c r="M55" s="639">
        <v>0</v>
      </c>
      <c r="N55" s="640">
        <f t="shared" si="4"/>
        <v>0</v>
      </c>
      <c r="O55" s="639">
        <v>0</v>
      </c>
      <c r="P55" s="640">
        <f t="shared" si="5"/>
        <v>0</v>
      </c>
      <c r="Q55" s="639">
        <v>0</v>
      </c>
      <c r="R55" s="640">
        <f t="shared" si="6"/>
        <v>0</v>
      </c>
      <c r="S55" s="639">
        <v>0</v>
      </c>
      <c r="T55" s="640">
        <f t="shared" si="7"/>
        <v>0</v>
      </c>
      <c r="U55" s="639">
        <v>0</v>
      </c>
      <c r="V55" s="640">
        <f t="shared" si="8"/>
        <v>0</v>
      </c>
      <c r="W55" s="639">
        <v>0</v>
      </c>
      <c r="X55" s="640">
        <f t="shared" si="9"/>
        <v>0</v>
      </c>
      <c r="Y55" s="639">
        <v>0</v>
      </c>
      <c r="Z55" s="640">
        <f t="shared" si="10"/>
        <v>0</v>
      </c>
      <c r="AA55" s="639">
        <v>0</v>
      </c>
      <c r="AB55" s="640">
        <f t="shared" si="11"/>
        <v>0</v>
      </c>
    </row>
    <row r="56" spans="2:28" ht="63" customHeight="1" x14ac:dyDescent="0.25">
      <c r="B56" s="787"/>
      <c r="C56" s="642" t="str">
        <f>'תקציב קבוע'!D75</f>
        <v>כמה היום מפרישים ליעדים (נלקח מלשונית חסכונות)</v>
      </c>
      <c r="D56" s="638">
        <f>'תקציב קבוע'!E75</f>
        <v>0</v>
      </c>
      <c r="E56" s="639">
        <v>0</v>
      </c>
      <c r="F56" s="640">
        <f t="shared" si="0"/>
        <v>0</v>
      </c>
      <c r="G56" s="639">
        <v>0</v>
      </c>
      <c r="H56" s="640">
        <f t="shared" si="1"/>
        <v>0</v>
      </c>
      <c r="I56" s="639">
        <v>0</v>
      </c>
      <c r="J56" s="640">
        <f t="shared" si="2"/>
        <v>0</v>
      </c>
      <c r="K56" s="639">
        <v>0</v>
      </c>
      <c r="L56" s="640">
        <f t="shared" si="3"/>
        <v>0</v>
      </c>
      <c r="M56" s="639">
        <v>0</v>
      </c>
      <c r="N56" s="640">
        <f t="shared" si="4"/>
        <v>0</v>
      </c>
      <c r="O56" s="639">
        <v>0</v>
      </c>
      <c r="P56" s="640">
        <f t="shared" si="5"/>
        <v>0</v>
      </c>
      <c r="Q56" s="639">
        <v>0</v>
      </c>
      <c r="R56" s="640">
        <f t="shared" si="6"/>
        <v>0</v>
      </c>
      <c r="S56" s="639">
        <v>0</v>
      </c>
      <c r="T56" s="640">
        <f t="shared" si="7"/>
        <v>0</v>
      </c>
      <c r="U56" s="639">
        <v>0</v>
      </c>
      <c r="V56" s="640">
        <f t="shared" si="8"/>
        <v>0</v>
      </c>
      <c r="W56" s="639">
        <v>0</v>
      </c>
      <c r="X56" s="640">
        <f t="shared" si="9"/>
        <v>0</v>
      </c>
      <c r="Y56" s="639">
        <v>0</v>
      </c>
      <c r="Z56" s="640">
        <f t="shared" si="10"/>
        <v>0</v>
      </c>
      <c r="AA56" s="639">
        <v>0</v>
      </c>
      <c r="AB56" s="640">
        <f t="shared" si="11"/>
        <v>0</v>
      </c>
    </row>
    <row r="57" spans="2:28" ht="15.75" customHeight="1" x14ac:dyDescent="0.25">
      <c r="B57" s="953" t="s">
        <v>155</v>
      </c>
      <c r="C57" s="637" t="str">
        <f>'תקציב קבוע'!D55</f>
        <v>סלולרי</v>
      </c>
      <c r="D57" s="638">
        <f>'תקציב קבוע'!E55</f>
        <v>0</v>
      </c>
      <c r="E57" s="643">
        <v>0</v>
      </c>
      <c r="F57" s="640">
        <f t="shared" si="0"/>
        <v>0</v>
      </c>
      <c r="G57" s="643">
        <v>0</v>
      </c>
      <c r="H57" s="640">
        <f t="shared" si="1"/>
        <v>0</v>
      </c>
      <c r="I57" s="643">
        <v>0</v>
      </c>
      <c r="J57" s="640">
        <f t="shared" si="2"/>
        <v>0</v>
      </c>
      <c r="K57" s="643">
        <v>0</v>
      </c>
      <c r="L57" s="640">
        <f t="shared" si="3"/>
        <v>0</v>
      </c>
      <c r="M57" s="643">
        <v>0</v>
      </c>
      <c r="N57" s="640">
        <f t="shared" si="4"/>
        <v>0</v>
      </c>
      <c r="O57" s="643">
        <v>0</v>
      </c>
      <c r="P57" s="640">
        <f t="shared" si="5"/>
        <v>0</v>
      </c>
      <c r="Q57" s="643">
        <v>0</v>
      </c>
      <c r="R57" s="640">
        <f t="shared" si="6"/>
        <v>0</v>
      </c>
      <c r="S57" s="643">
        <v>0</v>
      </c>
      <c r="T57" s="640">
        <f t="shared" si="7"/>
        <v>0</v>
      </c>
      <c r="U57" s="643">
        <v>0</v>
      </c>
      <c r="V57" s="640">
        <f t="shared" si="8"/>
        <v>0</v>
      </c>
      <c r="W57" s="643">
        <v>0</v>
      </c>
      <c r="X57" s="640">
        <f t="shared" si="9"/>
        <v>0</v>
      </c>
      <c r="Y57" s="643">
        <v>0</v>
      </c>
      <c r="Z57" s="640">
        <f t="shared" si="10"/>
        <v>0</v>
      </c>
      <c r="AA57" s="643">
        <v>0</v>
      </c>
      <c r="AB57" s="640">
        <f t="shared" si="11"/>
        <v>0</v>
      </c>
    </row>
    <row r="58" spans="2:28" ht="15.75" customHeight="1" x14ac:dyDescent="0.25">
      <c r="B58" s="843"/>
      <c r="C58" s="637" t="str">
        <f>'תקציב קבוע'!D56</f>
        <v>טלפון קווי</v>
      </c>
      <c r="D58" s="638">
        <f>'תקציב קבוע'!E56</f>
        <v>0</v>
      </c>
      <c r="E58" s="644">
        <v>0</v>
      </c>
      <c r="F58" s="640">
        <f t="shared" si="0"/>
        <v>0</v>
      </c>
      <c r="G58" s="644">
        <v>0</v>
      </c>
      <c r="H58" s="640">
        <f t="shared" si="1"/>
        <v>0</v>
      </c>
      <c r="I58" s="644">
        <v>0</v>
      </c>
      <c r="J58" s="640">
        <f t="shared" si="2"/>
        <v>0</v>
      </c>
      <c r="K58" s="644">
        <v>0</v>
      </c>
      <c r="L58" s="640">
        <f t="shared" si="3"/>
        <v>0</v>
      </c>
      <c r="M58" s="644">
        <v>0</v>
      </c>
      <c r="N58" s="640">
        <f t="shared" si="4"/>
        <v>0</v>
      </c>
      <c r="O58" s="644">
        <v>0</v>
      </c>
      <c r="P58" s="640">
        <f t="shared" si="5"/>
        <v>0</v>
      </c>
      <c r="Q58" s="644">
        <v>0</v>
      </c>
      <c r="R58" s="640">
        <f t="shared" si="6"/>
        <v>0</v>
      </c>
      <c r="S58" s="644">
        <v>0</v>
      </c>
      <c r="T58" s="640">
        <f t="shared" si="7"/>
        <v>0</v>
      </c>
      <c r="U58" s="644">
        <v>0</v>
      </c>
      <c r="V58" s="640">
        <f t="shared" si="8"/>
        <v>0</v>
      </c>
      <c r="W58" s="644">
        <v>0</v>
      </c>
      <c r="X58" s="640">
        <f t="shared" si="9"/>
        <v>0</v>
      </c>
      <c r="Y58" s="644">
        <v>0</v>
      </c>
      <c r="Z58" s="640">
        <f t="shared" si="10"/>
        <v>0</v>
      </c>
      <c r="AA58" s="644">
        <v>0</v>
      </c>
      <c r="AB58" s="640">
        <f t="shared" si="11"/>
        <v>0</v>
      </c>
    </row>
    <row r="59" spans="2:28" ht="15.75" customHeight="1" x14ac:dyDescent="0.25">
      <c r="B59" s="843"/>
      <c r="C59" s="637" t="str">
        <f>'תקציב קבוע'!D57</f>
        <v>אינטרנט</v>
      </c>
      <c r="D59" s="638">
        <f>'תקציב קבוע'!E57</f>
        <v>0</v>
      </c>
      <c r="E59" s="644">
        <v>0</v>
      </c>
      <c r="F59" s="640">
        <f t="shared" si="0"/>
        <v>0</v>
      </c>
      <c r="G59" s="644">
        <v>0</v>
      </c>
      <c r="H59" s="640">
        <f t="shared" si="1"/>
        <v>0</v>
      </c>
      <c r="I59" s="644">
        <v>0</v>
      </c>
      <c r="J59" s="640">
        <f t="shared" si="2"/>
        <v>0</v>
      </c>
      <c r="K59" s="644">
        <v>0</v>
      </c>
      <c r="L59" s="640">
        <f t="shared" si="3"/>
        <v>0</v>
      </c>
      <c r="M59" s="644">
        <v>0</v>
      </c>
      <c r="N59" s="640">
        <f t="shared" si="4"/>
        <v>0</v>
      </c>
      <c r="O59" s="644">
        <v>0</v>
      </c>
      <c r="P59" s="640">
        <f t="shared" si="5"/>
        <v>0</v>
      </c>
      <c r="Q59" s="644">
        <v>0</v>
      </c>
      <c r="R59" s="640">
        <f t="shared" si="6"/>
        <v>0</v>
      </c>
      <c r="S59" s="644">
        <v>0</v>
      </c>
      <c r="T59" s="640">
        <f t="shared" si="7"/>
        <v>0</v>
      </c>
      <c r="U59" s="644">
        <v>0</v>
      </c>
      <c r="V59" s="640">
        <f t="shared" si="8"/>
        <v>0</v>
      </c>
      <c r="W59" s="644">
        <v>0</v>
      </c>
      <c r="X59" s="640">
        <f t="shared" si="9"/>
        <v>0</v>
      </c>
      <c r="Y59" s="644">
        <v>0</v>
      </c>
      <c r="Z59" s="640">
        <f t="shared" si="10"/>
        <v>0</v>
      </c>
      <c r="AA59" s="644">
        <v>0</v>
      </c>
      <c r="AB59" s="640">
        <f t="shared" si="11"/>
        <v>0</v>
      </c>
    </row>
    <row r="60" spans="2:28" ht="15.75" customHeight="1" x14ac:dyDescent="0.25">
      <c r="B60" s="843"/>
      <c r="C60" s="637" t="str">
        <f>'תקציב קבוע'!D58</f>
        <v>תקשורת בינלאומית</v>
      </c>
      <c r="D60" s="638">
        <f>'תקציב קבוע'!E58</f>
        <v>0</v>
      </c>
      <c r="E60" s="644">
        <v>0</v>
      </c>
      <c r="F60" s="640">
        <f t="shared" si="0"/>
        <v>0</v>
      </c>
      <c r="G60" s="644">
        <v>0</v>
      </c>
      <c r="H60" s="640">
        <f t="shared" si="1"/>
        <v>0</v>
      </c>
      <c r="I60" s="644">
        <v>0</v>
      </c>
      <c r="J60" s="640">
        <f t="shared" si="2"/>
        <v>0</v>
      </c>
      <c r="K60" s="644">
        <v>0</v>
      </c>
      <c r="L60" s="640">
        <f t="shared" si="3"/>
        <v>0</v>
      </c>
      <c r="M60" s="644">
        <v>0</v>
      </c>
      <c r="N60" s="640">
        <f t="shared" si="4"/>
        <v>0</v>
      </c>
      <c r="O60" s="644">
        <v>0</v>
      </c>
      <c r="P60" s="640">
        <f t="shared" si="5"/>
        <v>0</v>
      </c>
      <c r="Q60" s="644">
        <v>0</v>
      </c>
      <c r="R60" s="640">
        <f t="shared" si="6"/>
        <v>0</v>
      </c>
      <c r="S60" s="644">
        <v>0</v>
      </c>
      <c r="T60" s="640">
        <f t="shared" si="7"/>
        <v>0</v>
      </c>
      <c r="U60" s="644">
        <v>0</v>
      </c>
      <c r="V60" s="640">
        <f t="shared" si="8"/>
        <v>0</v>
      </c>
      <c r="W60" s="644">
        <v>0</v>
      </c>
      <c r="X60" s="640">
        <f t="shared" si="9"/>
        <v>0</v>
      </c>
      <c r="Y60" s="644">
        <v>0</v>
      </c>
      <c r="Z60" s="640">
        <f t="shared" si="10"/>
        <v>0</v>
      </c>
      <c r="AA60" s="644">
        <v>0</v>
      </c>
      <c r="AB60" s="640">
        <f t="shared" si="11"/>
        <v>0</v>
      </c>
    </row>
    <row r="61" spans="2:28" ht="15.75" customHeight="1" x14ac:dyDescent="0.25">
      <c r="B61" s="843"/>
      <c r="C61" s="641" t="str">
        <f>'תקציב קבוע'!D62</f>
        <v>אחר</v>
      </c>
      <c r="D61" s="638">
        <f>'תקציב קבוע'!E62</f>
        <v>0</v>
      </c>
      <c r="E61" s="644">
        <v>0</v>
      </c>
      <c r="F61" s="640">
        <f t="shared" si="0"/>
        <v>0</v>
      </c>
      <c r="G61" s="644">
        <v>0</v>
      </c>
      <c r="H61" s="640">
        <f t="shared" si="1"/>
        <v>0</v>
      </c>
      <c r="I61" s="644">
        <v>0</v>
      </c>
      <c r="J61" s="640">
        <f t="shared" si="2"/>
        <v>0</v>
      </c>
      <c r="K61" s="644">
        <v>0</v>
      </c>
      <c r="L61" s="640">
        <f t="shared" si="3"/>
        <v>0</v>
      </c>
      <c r="M61" s="644">
        <v>0</v>
      </c>
      <c r="N61" s="640">
        <f t="shared" si="4"/>
        <v>0</v>
      </c>
      <c r="O61" s="644">
        <v>0</v>
      </c>
      <c r="P61" s="640">
        <f t="shared" si="5"/>
        <v>0</v>
      </c>
      <c r="Q61" s="644">
        <v>0</v>
      </c>
      <c r="R61" s="640">
        <f t="shared" si="6"/>
        <v>0</v>
      </c>
      <c r="S61" s="644">
        <v>0</v>
      </c>
      <c r="T61" s="640">
        <f t="shared" si="7"/>
        <v>0</v>
      </c>
      <c r="U61" s="644">
        <v>0</v>
      </c>
      <c r="V61" s="640">
        <f t="shared" si="8"/>
        <v>0</v>
      </c>
      <c r="W61" s="644">
        <v>0</v>
      </c>
      <c r="X61" s="640">
        <f t="shared" si="9"/>
        <v>0</v>
      </c>
      <c r="Y61" s="644">
        <v>0</v>
      </c>
      <c r="Z61" s="640">
        <f t="shared" si="10"/>
        <v>0</v>
      </c>
      <c r="AA61" s="644">
        <v>0</v>
      </c>
      <c r="AB61" s="640">
        <f t="shared" si="11"/>
        <v>0</v>
      </c>
    </row>
    <row r="62" spans="2:28" ht="15.75" customHeight="1" x14ac:dyDescent="0.25">
      <c r="B62" s="843"/>
      <c r="C62" s="641" t="str">
        <f>'תקציב קבוע'!D63</f>
        <v>אחר</v>
      </c>
      <c r="D62" s="638">
        <f>'תקציב קבוע'!E63</f>
        <v>0</v>
      </c>
      <c r="E62" s="644">
        <v>0</v>
      </c>
      <c r="F62" s="640">
        <f t="shared" si="0"/>
        <v>0</v>
      </c>
      <c r="G62" s="644">
        <v>0</v>
      </c>
      <c r="H62" s="640">
        <f t="shared" si="1"/>
        <v>0</v>
      </c>
      <c r="I62" s="644">
        <v>0</v>
      </c>
      <c r="J62" s="640">
        <f t="shared" si="2"/>
        <v>0</v>
      </c>
      <c r="K62" s="644">
        <v>0</v>
      </c>
      <c r="L62" s="640">
        <f t="shared" si="3"/>
        <v>0</v>
      </c>
      <c r="M62" s="644">
        <v>0</v>
      </c>
      <c r="N62" s="640">
        <f t="shared" si="4"/>
        <v>0</v>
      </c>
      <c r="O62" s="644">
        <v>0</v>
      </c>
      <c r="P62" s="640">
        <f t="shared" si="5"/>
        <v>0</v>
      </c>
      <c r="Q62" s="644">
        <v>0</v>
      </c>
      <c r="R62" s="640">
        <f t="shared" si="6"/>
        <v>0</v>
      </c>
      <c r="S62" s="644">
        <v>0</v>
      </c>
      <c r="T62" s="640">
        <f t="shared" si="7"/>
        <v>0</v>
      </c>
      <c r="U62" s="644">
        <v>0</v>
      </c>
      <c r="V62" s="640">
        <f t="shared" si="8"/>
        <v>0</v>
      </c>
      <c r="W62" s="644">
        <v>0</v>
      </c>
      <c r="X62" s="640">
        <f t="shared" si="9"/>
        <v>0</v>
      </c>
      <c r="Y62" s="644">
        <v>0</v>
      </c>
      <c r="Z62" s="640">
        <f t="shared" si="10"/>
        <v>0</v>
      </c>
      <c r="AA62" s="644">
        <v>0</v>
      </c>
      <c r="AB62" s="640">
        <f t="shared" si="11"/>
        <v>0</v>
      </c>
    </row>
    <row r="63" spans="2:28" ht="15.75" customHeight="1" x14ac:dyDescent="0.25">
      <c r="B63" s="843"/>
      <c r="C63" s="641" t="str">
        <f>'תקציב קבוע'!D64</f>
        <v>אחר</v>
      </c>
      <c r="D63" s="638">
        <f>'תקציב קבוע'!E64</f>
        <v>0</v>
      </c>
      <c r="E63" s="645">
        <v>0</v>
      </c>
      <c r="F63" s="640">
        <f t="shared" si="0"/>
        <v>0</v>
      </c>
      <c r="G63" s="645">
        <v>0</v>
      </c>
      <c r="H63" s="640">
        <f t="shared" si="1"/>
        <v>0</v>
      </c>
      <c r="I63" s="645">
        <v>0</v>
      </c>
      <c r="J63" s="640">
        <f t="shared" si="2"/>
        <v>0</v>
      </c>
      <c r="K63" s="645">
        <v>0</v>
      </c>
      <c r="L63" s="640">
        <f t="shared" si="3"/>
        <v>0</v>
      </c>
      <c r="M63" s="645">
        <v>0</v>
      </c>
      <c r="N63" s="640">
        <f t="shared" si="4"/>
        <v>0</v>
      </c>
      <c r="O63" s="645">
        <v>0</v>
      </c>
      <c r="P63" s="640">
        <f t="shared" si="5"/>
        <v>0</v>
      </c>
      <c r="Q63" s="645">
        <v>0</v>
      </c>
      <c r="R63" s="640">
        <f t="shared" si="6"/>
        <v>0</v>
      </c>
      <c r="S63" s="645">
        <v>0</v>
      </c>
      <c r="T63" s="640">
        <f t="shared" si="7"/>
        <v>0</v>
      </c>
      <c r="U63" s="645">
        <v>0</v>
      </c>
      <c r="V63" s="640">
        <f t="shared" si="8"/>
        <v>0</v>
      </c>
      <c r="W63" s="645">
        <v>0</v>
      </c>
      <c r="X63" s="640">
        <f t="shared" si="9"/>
        <v>0</v>
      </c>
      <c r="Y63" s="645">
        <v>0</v>
      </c>
      <c r="Z63" s="640">
        <f t="shared" si="10"/>
        <v>0</v>
      </c>
      <c r="AA63" s="645">
        <v>0</v>
      </c>
      <c r="AB63" s="640">
        <f t="shared" si="11"/>
        <v>0</v>
      </c>
    </row>
    <row r="64" spans="2:28" ht="15.75" customHeight="1" x14ac:dyDescent="0.25">
      <c r="B64" s="843"/>
      <c r="C64" s="641" t="str">
        <f>'תקציב קבוע'!D65</f>
        <v>אחר</v>
      </c>
      <c r="D64" s="638">
        <f>'תקציב קבוע'!E65</f>
        <v>0</v>
      </c>
      <c r="E64" s="639">
        <v>0</v>
      </c>
      <c r="F64" s="640">
        <f t="shared" si="0"/>
        <v>0</v>
      </c>
      <c r="G64" s="639">
        <v>0</v>
      </c>
      <c r="H64" s="640">
        <f t="shared" si="1"/>
        <v>0</v>
      </c>
      <c r="I64" s="639">
        <v>0</v>
      </c>
      <c r="J64" s="640">
        <f t="shared" si="2"/>
        <v>0</v>
      </c>
      <c r="K64" s="639">
        <v>0</v>
      </c>
      <c r="L64" s="640">
        <f t="shared" si="3"/>
        <v>0</v>
      </c>
      <c r="M64" s="639">
        <v>0</v>
      </c>
      <c r="N64" s="640">
        <f t="shared" si="4"/>
        <v>0</v>
      </c>
      <c r="O64" s="639">
        <v>0</v>
      </c>
      <c r="P64" s="640">
        <f t="shared" si="5"/>
        <v>0</v>
      </c>
      <c r="Q64" s="639">
        <v>0</v>
      </c>
      <c r="R64" s="640">
        <f t="shared" si="6"/>
        <v>0</v>
      </c>
      <c r="S64" s="639">
        <v>0</v>
      </c>
      <c r="T64" s="640">
        <f t="shared" si="7"/>
        <v>0</v>
      </c>
      <c r="U64" s="639">
        <v>0</v>
      </c>
      <c r="V64" s="640">
        <f t="shared" si="8"/>
        <v>0</v>
      </c>
      <c r="W64" s="639">
        <v>0</v>
      </c>
      <c r="X64" s="640">
        <f t="shared" si="9"/>
        <v>0</v>
      </c>
      <c r="Y64" s="639">
        <v>0</v>
      </c>
      <c r="Z64" s="640">
        <f t="shared" si="10"/>
        <v>0</v>
      </c>
      <c r="AA64" s="639">
        <v>0</v>
      </c>
      <c r="AB64" s="640">
        <f t="shared" si="11"/>
        <v>0</v>
      </c>
    </row>
    <row r="65" spans="2:28" ht="15.75" customHeight="1" x14ac:dyDescent="0.25">
      <c r="B65" s="646"/>
      <c r="C65" s="647" t="s">
        <v>415</v>
      </c>
      <c r="D65" s="648">
        <f t="shared" ref="D65:AB65" ca="1" si="12">SUM(D3:D64)</f>
        <v>0</v>
      </c>
      <c r="E65" s="649">
        <f t="shared" si="12"/>
        <v>0</v>
      </c>
      <c r="F65" s="649">
        <f t="shared" ca="1" si="12"/>
        <v>0</v>
      </c>
      <c r="G65" s="649">
        <f t="shared" si="12"/>
        <v>0</v>
      </c>
      <c r="H65" s="649">
        <f t="shared" ca="1" si="12"/>
        <v>0</v>
      </c>
      <c r="I65" s="649">
        <f t="shared" si="12"/>
        <v>0</v>
      </c>
      <c r="J65" s="649">
        <f t="shared" ca="1" si="12"/>
        <v>0</v>
      </c>
      <c r="K65" s="649">
        <f t="shared" si="12"/>
        <v>0</v>
      </c>
      <c r="L65" s="649">
        <f t="shared" ca="1" si="12"/>
        <v>0</v>
      </c>
      <c r="M65" s="649">
        <f t="shared" si="12"/>
        <v>0</v>
      </c>
      <c r="N65" s="649">
        <f t="shared" ca="1" si="12"/>
        <v>0</v>
      </c>
      <c r="O65" s="649">
        <f t="shared" si="12"/>
        <v>0</v>
      </c>
      <c r="P65" s="649">
        <f t="shared" ca="1" si="12"/>
        <v>0</v>
      </c>
      <c r="Q65" s="649">
        <f t="shared" si="12"/>
        <v>0</v>
      </c>
      <c r="R65" s="649">
        <f t="shared" ca="1" si="12"/>
        <v>0</v>
      </c>
      <c r="S65" s="649">
        <f t="shared" si="12"/>
        <v>0</v>
      </c>
      <c r="T65" s="650">
        <f t="shared" ca="1" si="12"/>
        <v>0</v>
      </c>
      <c r="U65" s="649">
        <f t="shared" si="12"/>
        <v>0</v>
      </c>
      <c r="V65" s="649">
        <f t="shared" ca="1" si="12"/>
        <v>0</v>
      </c>
      <c r="W65" s="649">
        <f t="shared" si="12"/>
        <v>0</v>
      </c>
      <c r="X65" s="649">
        <f t="shared" ca="1" si="12"/>
        <v>0</v>
      </c>
      <c r="Y65" s="649">
        <f t="shared" si="12"/>
        <v>0</v>
      </c>
      <c r="Z65" s="649">
        <f t="shared" ca="1" si="12"/>
        <v>0</v>
      </c>
      <c r="AA65" s="649">
        <f t="shared" si="12"/>
        <v>0</v>
      </c>
      <c r="AB65" s="650">
        <f t="shared" ca="1" si="12"/>
        <v>0</v>
      </c>
    </row>
    <row r="66" spans="2:28" ht="21.75" hidden="1" customHeight="1" x14ac:dyDescent="0.25">
      <c r="B66" s="651"/>
      <c r="C66" s="652" t="s">
        <v>416</v>
      </c>
      <c r="D66" s="653"/>
      <c r="E66" s="654"/>
      <c r="F66" s="655">
        <f ca="1">F65</f>
        <v>0</v>
      </c>
      <c r="G66" s="654"/>
      <c r="H66" s="655">
        <f ca="1">F66+H65</f>
        <v>0</v>
      </c>
      <c r="I66" s="654"/>
      <c r="J66" s="655">
        <f ca="1">H66+J65</f>
        <v>0</v>
      </c>
      <c r="K66" s="654"/>
      <c r="L66" s="655">
        <f ca="1">J66+L65</f>
        <v>0</v>
      </c>
      <c r="M66" s="654"/>
      <c r="N66" s="655">
        <f ca="1">L66+N65</f>
        <v>0</v>
      </c>
      <c r="O66" s="654"/>
      <c r="P66" s="655">
        <f ca="1">N66+P65</f>
        <v>0</v>
      </c>
      <c r="Q66" s="654"/>
      <c r="R66" s="655">
        <f ca="1">P66+R65</f>
        <v>0</v>
      </c>
      <c r="S66" s="654"/>
      <c r="T66" s="656">
        <f ca="1">R66+T65</f>
        <v>0</v>
      </c>
      <c r="U66" s="654"/>
      <c r="V66" s="655">
        <f ca="1">T66+V65</f>
        <v>0</v>
      </c>
      <c r="W66" s="654"/>
      <c r="X66" s="655">
        <f ca="1">V66+X65</f>
        <v>0</v>
      </c>
      <c r="Y66" s="654"/>
      <c r="Z66" s="655">
        <f ca="1">X66+Z65</f>
        <v>0</v>
      </c>
      <c r="AA66" s="654"/>
      <c r="AB66" s="656">
        <f ca="1">Z66+AB65</f>
        <v>0</v>
      </c>
    </row>
    <row r="264" spans="2:3" ht="15.75" customHeight="1" x14ac:dyDescent="0.25">
      <c r="B264" s="632" t="str">
        <f>B3</f>
        <v>דיור</v>
      </c>
      <c r="C264" s="657">
        <f>SUM(D3:D14)+SUM('בקרה משתנות'!C35:C42)</f>
        <v>0</v>
      </c>
    </row>
    <row r="265" spans="2:3" ht="15.75" customHeight="1" x14ac:dyDescent="0.25">
      <c r="B265" s="632" t="str">
        <f>B15</f>
        <v>חינוך וחוגים</v>
      </c>
      <c r="C265" s="657">
        <f>SUM(D15:D33)</f>
        <v>0</v>
      </c>
    </row>
    <row r="266" spans="2:3" ht="15.75" customHeight="1" x14ac:dyDescent="0.25">
      <c r="B266" s="632" t="str">
        <f>B34</f>
        <v>תחבורה</v>
      </c>
      <c r="C266" s="657">
        <f>SUM(D34:D40)</f>
        <v>0</v>
      </c>
    </row>
    <row r="267" spans="2:3" ht="15.75" customHeight="1" x14ac:dyDescent="0.25">
      <c r="B267" s="632" t="s">
        <v>417</v>
      </c>
      <c r="C267" s="657">
        <f>SUM(D41:D47)+SUM('בקרה משתנות'!C29:C34)</f>
        <v>0</v>
      </c>
    </row>
    <row r="268" spans="2:3" ht="15.75" customHeight="1" x14ac:dyDescent="0.25">
      <c r="B268" s="632" t="s">
        <v>418</v>
      </c>
      <c r="C268" s="657">
        <f ca="1">SUM(D48:D56)+SUM('בקרה משתנות'!C23:C28)</f>
        <v>0</v>
      </c>
    </row>
    <row r="269" spans="2:3" ht="15.75" customHeight="1" x14ac:dyDescent="0.25">
      <c r="B269" s="632" t="str">
        <f>B57</f>
        <v>שונות</v>
      </c>
      <c r="C269" s="657">
        <f>SUM(D57:D64)</f>
        <v>0</v>
      </c>
    </row>
    <row r="270" spans="2:3" ht="15.75" customHeight="1" x14ac:dyDescent="0.25">
      <c r="B270" s="632" t="s">
        <v>419</v>
      </c>
      <c r="C270" s="657" t="e">
        <f>SUM(#REF!)+SUM('בקרה משתנות'!C43:C48)</f>
        <v>#REF!</v>
      </c>
    </row>
    <row r="271" spans="2:3" ht="15.75" customHeight="1" x14ac:dyDescent="0.25">
      <c r="B271" s="632" t="str">
        <f>'בקרה משתנות'!A3</f>
        <v xml:space="preserve">קניות </v>
      </c>
      <c r="C271" s="657">
        <f>SUM('בקרה משתנות'!C3:C22)</f>
        <v>0</v>
      </c>
    </row>
    <row r="272" spans="2:3" ht="15.75" customHeight="1" x14ac:dyDescent="0.25">
      <c r="B272" s="632" t="s">
        <v>420</v>
      </c>
      <c r="C272" s="657">
        <f>'בקרה משתנות'!C64</f>
        <v>0</v>
      </c>
    </row>
  </sheetData>
  <mergeCells count="19">
    <mergeCell ref="AA1:AB1"/>
    <mergeCell ref="B3:B14"/>
    <mergeCell ref="B15:B33"/>
    <mergeCell ref="B34:B40"/>
    <mergeCell ref="B41:B47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B48:B56"/>
    <mergeCell ref="B57:B64"/>
    <mergeCell ref="B1:D1"/>
    <mergeCell ref="E1:F1"/>
    <mergeCell ref="G1:H1"/>
  </mergeCells>
  <conditionalFormatting sqref="E3:E65 G3:G65 I3:I65 K3:K65 M3:M65 O3:O65 Q3:Q65 S3:S65">
    <cfRule type="cellIs" dxfId="1641" priority="1" operator="lessThan">
      <formula>$D3</formula>
    </cfRule>
    <cfRule type="cellIs" dxfId="1640" priority="2" operator="greaterThan">
      <formula>$D3</formula>
    </cfRule>
  </conditionalFormatting>
  <conditionalFormatting sqref="U3:U65 W3:W65 Y3:Y65 AA3:AA65">
    <cfRule type="cellIs" dxfId="1639" priority="17" operator="lessThan">
      <formula>$D3</formula>
    </cfRule>
    <cfRule type="cellIs" dxfId="1638" priority="18" operator="greaterThan">
      <formula>$D3</formula>
    </cfRule>
  </conditionalFormatting>
  <pageMargins left="0.7" right="0.7" top="0.75" bottom="0.75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B1:AK201"/>
  <sheetViews>
    <sheetView rightToLeft="1" workbookViewId="0">
      <pane ySplit="4" topLeftCell="A31" activePane="bottomLeft" state="frozen"/>
      <selection pane="bottomLeft" activeCell="B6" sqref="B6:C17"/>
    </sheetView>
  </sheetViews>
  <sheetFormatPr defaultColWidth="12.59765625" defaultRowHeight="15" customHeight="1" x14ac:dyDescent="0.25"/>
  <cols>
    <col min="1" max="1" width="3.19921875" customWidth="1"/>
    <col min="2" max="2" width="15" customWidth="1"/>
    <col min="3" max="3" width="17.8984375" customWidth="1"/>
    <col min="4" max="4" width="17" customWidth="1"/>
    <col min="5" max="5" width="14.69921875" customWidth="1"/>
    <col min="6" max="6" width="18.8984375" customWidth="1"/>
    <col min="7" max="7" width="9.59765625" hidden="1" customWidth="1"/>
    <col min="8" max="8" width="9.69921875" hidden="1" customWidth="1"/>
    <col min="9" max="9" width="5.69921875" customWidth="1"/>
    <col min="10" max="10" width="16.59765625" customWidth="1"/>
    <col min="11" max="11" width="13.09765625" customWidth="1"/>
    <col min="12" max="13" width="21.69921875" customWidth="1"/>
    <col min="14" max="14" width="5.8984375" customWidth="1"/>
    <col min="15" max="37" width="8.59765625" customWidth="1"/>
  </cols>
  <sheetData>
    <row r="1" spans="2:37" ht="13.5" customHeight="1" x14ac:dyDescent="0.3">
      <c r="B1" s="929" t="s">
        <v>82</v>
      </c>
      <c r="C1" s="773"/>
      <c r="D1" s="773"/>
      <c r="E1" s="773"/>
      <c r="F1" s="774"/>
      <c r="G1" s="554"/>
      <c r="H1" s="554"/>
      <c r="I1" s="555"/>
      <c r="J1" s="984" t="s">
        <v>83</v>
      </c>
      <c r="K1" s="779"/>
      <c r="L1" s="779"/>
      <c r="M1" s="779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>
        <v>2</v>
      </c>
    </row>
    <row r="2" spans="2:37" ht="13.5" customHeight="1" x14ac:dyDescent="0.3">
      <c r="B2" s="775"/>
      <c r="C2" s="776"/>
      <c r="D2" s="776"/>
      <c r="E2" s="776"/>
      <c r="F2" s="777"/>
      <c r="G2" s="556"/>
      <c r="H2" s="556"/>
      <c r="I2" s="555"/>
      <c r="J2" s="775"/>
      <c r="K2" s="776"/>
      <c r="L2" s="776"/>
      <c r="M2" s="776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>
        <v>3</v>
      </c>
    </row>
    <row r="3" spans="2:37" ht="13.5" customHeight="1" x14ac:dyDescent="0.3">
      <c r="B3" s="775"/>
      <c r="C3" s="776"/>
      <c r="D3" s="776"/>
      <c r="E3" s="776"/>
      <c r="F3" s="777"/>
      <c r="G3" s="556"/>
      <c r="H3" s="556"/>
      <c r="I3" s="555"/>
      <c r="J3" s="775"/>
      <c r="K3" s="776"/>
      <c r="L3" s="776"/>
      <c r="M3" s="776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>
        <v>4</v>
      </c>
    </row>
    <row r="4" spans="2:37" ht="9" customHeight="1" x14ac:dyDescent="0.3">
      <c r="B4" s="557"/>
      <c r="C4" s="558"/>
      <c r="D4" s="559"/>
      <c r="E4" s="559"/>
      <c r="F4" s="559"/>
      <c r="G4" s="560"/>
      <c r="H4" s="560"/>
      <c r="I4" s="555"/>
      <c r="J4" s="470"/>
      <c r="K4" s="470"/>
      <c r="L4" s="470"/>
      <c r="M4" s="470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>
        <v>5</v>
      </c>
    </row>
    <row r="5" spans="2:37" ht="68.25" customHeight="1" x14ac:dyDescent="0.3">
      <c r="B5" s="855" t="s">
        <v>84</v>
      </c>
      <c r="C5" s="796"/>
      <c r="D5" s="130" t="s">
        <v>85</v>
      </c>
      <c r="E5" s="130" t="s">
        <v>368</v>
      </c>
      <c r="F5" s="130" t="s">
        <v>395</v>
      </c>
      <c r="G5" s="561" t="s">
        <v>396</v>
      </c>
      <c r="H5" s="561" t="s">
        <v>397</v>
      </c>
      <c r="I5" s="562"/>
      <c r="J5" s="931" t="s">
        <v>90</v>
      </c>
      <c r="K5" s="796"/>
      <c r="L5" s="128" t="s">
        <v>91</v>
      </c>
      <c r="M5" s="128" t="s">
        <v>398</v>
      </c>
      <c r="N5" s="84"/>
      <c r="O5" s="84"/>
      <c r="P5" s="84"/>
      <c r="Q5" s="84"/>
      <c r="R5" s="84"/>
      <c r="S5" s="84"/>
      <c r="T5" s="84"/>
      <c r="U5" s="84"/>
      <c r="V5" s="158"/>
      <c r="W5" s="158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>
        <v>7</v>
      </c>
    </row>
    <row r="6" spans="2:37" ht="33" customHeight="1" x14ac:dyDescent="0.3">
      <c r="B6" s="863" t="s">
        <v>92</v>
      </c>
      <c r="C6" s="774"/>
      <c r="D6" s="131" t="str">
        <f>'שיפור וייעול - בניית תקציב'!C6</f>
        <v>שכ"ד</v>
      </c>
      <c r="E6" s="182">
        <f>'שיפור וייעול - בניית תקציב'!F6</f>
        <v>0</v>
      </c>
      <c r="F6" s="563"/>
      <c r="G6" s="182">
        <f>IF('תקציב קבוע'!F6='נתוני עזר'!$A$10,'תקציב קבוע'!E6,0)</f>
        <v>0</v>
      </c>
      <c r="H6" s="182">
        <f>IF(F6='נתוני עזר'!$A$16,'תקציב קבוע'!E6,0)</f>
        <v>0</v>
      </c>
      <c r="I6" s="562"/>
      <c r="J6" s="985"/>
      <c r="K6" s="774"/>
      <c r="L6" s="132" t="str">
        <f>'שיפור וייעול - בניית תקציב'!K6</f>
        <v>משכורת 1</v>
      </c>
      <c r="M6" s="132">
        <f>'שיפור וייעול - בניית תקציב'!N6</f>
        <v>0</v>
      </c>
      <c r="N6" s="84"/>
      <c r="O6" s="84"/>
      <c r="P6" s="84"/>
      <c r="Q6" s="84"/>
      <c r="R6" s="84"/>
      <c r="S6" s="84"/>
      <c r="T6" s="84"/>
      <c r="U6" s="84"/>
      <c r="V6" s="189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>
        <v>8</v>
      </c>
    </row>
    <row r="7" spans="2:37" ht="39" customHeight="1" x14ac:dyDescent="0.3">
      <c r="B7" s="775"/>
      <c r="C7" s="777"/>
      <c r="D7" s="131" t="str">
        <f>'שיפור וייעול - בניית תקציב'!C7</f>
        <v>משכנתא</v>
      </c>
      <c r="E7" s="182">
        <f>'שיפור וייעול - בניית תקציב'!F7</f>
        <v>0</v>
      </c>
      <c r="F7" s="563"/>
      <c r="G7" s="182">
        <f>IF('תקציב קבוע'!F7='נתוני עזר'!$A$10,'תקציב קבוע'!E7,0)</f>
        <v>0</v>
      </c>
      <c r="H7" s="182">
        <f>IF(F7='נתוני עזר'!$A$16,'תקציב קבוע'!E7,0)</f>
        <v>0</v>
      </c>
      <c r="I7" s="562"/>
      <c r="J7" s="775"/>
      <c r="K7" s="777"/>
      <c r="L7" s="132" t="str">
        <f>'שיפור וייעול - בניית תקציב'!K7</f>
        <v>משכורת 2</v>
      </c>
      <c r="M7" s="132">
        <f>'שיפור וייעול - בניית תקציב'!N7</f>
        <v>0</v>
      </c>
      <c r="N7" s="84"/>
      <c r="O7" s="84"/>
      <c r="P7" s="84"/>
      <c r="Q7" s="84"/>
      <c r="R7" s="84"/>
      <c r="S7" s="84"/>
      <c r="T7" s="84"/>
      <c r="U7" s="84"/>
      <c r="V7" s="189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</row>
    <row r="8" spans="2:37" ht="36.75" customHeight="1" x14ac:dyDescent="0.3">
      <c r="B8" s="775"/>
      <c r="C8" s="777"/>
      <c r="D8" s="131" t="str">
        <f>'שיפור וייעול - בניית תקציב'!C8</f>
        <v>ארנונה/מיסי ישוב</v>
      </c>
      <c r="E8" s="182">
        <f>'שיפור וייעול - בניית תקציב'!F8</f>
        <v>0</v>
      </c>
      <c r="F8" s="563"/>
      <c r="G8" s="182">
        <f>IF('תקציב קבוע'!F8='נתוני עזר'!$A$10,'תקציב קבוע'!E8,0)</f>
        <v>0</v>
      </c>
      <c r="H8" s="182">
        <f>IF(F8='נתוני עזר'!$A$16,'תקציב קבוע'!E8,0)</f>
        <v>0</v>
      </c>
      <c r="I8" s="562"/>
      <c r="J8" s="775"/>
      <c r="K8" s="777"/>
      <c r="L8" s="132" t="str">
        <f>'שיפור וייעול - בניית תקציב'!K8</f>
        <v>קצבה</v>
      </c>
      <c r="M8" s="132">
        <f>'שיפור וייעול - בניית תקציב'!N8</f>
        <v>0</v>
      </c>
      <c r="N8" s="84"/>
      <c r="O8" s="84"/>
      <c r="P8" s="84"/>
      <c r="Q8" s="84"/>
      <c r="R8" s="84"/>
      <c r="S8" s="84"/>
      <c r="T8" s="84"/>
      <c r="U8" s="84"/>
      <c r="V8" s="480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>
        <v>9</v>
      </c>
    </row>
    <row r="9" spans="2:37" ht="31.5" customHeight="1" x14ac:dyDescent="0.3">
      <c r="B9" s="775"/>
      <c r="C9" s="777"/>
      <c r="D9" s="131" t="str">
        <f>'שיפור וייעול - בניית תקציב'!C9</f>
        <v>גז</v>
      </c>
      <c r="E9" s="182">
        <f>'שיפור וייעול - בניית תקציב'!F9</f>
        <v>0</v>
      </c>
      <c r="F9" s="563"/>
      <c r="G9" s="182">
        <f>IF('תקציב קבוע'!F9='נתוני עזר'!$A$10,'תקציב קבוע'!E9,0)</f>
        <v>0</v>
      </c>
      <c r="H9" s="182">
        <f>IF(F9='נתוני עזר'!$A$16,'תקציב קבוע'!E9,0)</f>
        <v>0</v>
      </c>
      <c r="I9" s="562"/>
      <c r="J9" s="775"/>
      <c r="K9" s="777"/>
      <c r="L9" s="132" t="str">
        <f>'שיפור וייעול - בניית תקציב'!K9</f>
        <v>הכנסה משכירות</v>
      </c>
      <c r="M9" s="132">
        <f>'שיפור וייעול - בניית תקציב'!N9</f>
        <v>0</v>
      </c>
      <c r="N9" s="84"/>
      <c r="O9" s="84"/>
      <c r="P9" s="84"/>
      <c r="Q9" s="84"/>
      <c r="R9" s="84"/>
      <c r="S9" s="84"/>
      <c r="T9" s="84"/>
      <c r="U9" s="84"/>
      <c r="V9" s="481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>
        <v>10</v>
      </c>
    </row>
    <row r="10" spans="2:37" ht="33.75" customHeight="1" x14ac:dyDescent="0.3">
      <c r="B10" s="775"/>
      <c r="C10" s="777"/>
      <c r="D10" s="131" t="str">
        <f>'שיפור וייעול - בניית תקציב'!C10</f>
        <v xml:space="preserve">עוזרת </v>
      </c>
      <c r="E10" s="182">
        <f>'שיפור וייעול - בניית תקציב'!F10</f>
        <v>0</v>
      </c>
      <c r="F10" s="563"/>
      <c r="G10" s="182">
        <f>IF('תקציב קבוע'!F10='נתוני עזר'!$A$10,'תקציב קבוע'!E10,0)</f>
        <v>0</v>
      </c>
      <c r="H10" s="182">
        <f>IF(F10='נתוני עזר'!$A$16,'תקציב קבוע'!E10,0)</f>
        <v>0</v>
      </c>
      <c r="I10" s="562"/>
      <c r="J10" s="775"/>
      <c r="K10" s="777"/>
      <c r="L10" s="132" t="str">
        <f>'שיפור וייעול - בניית תקציב'!K10</f>
        <v>חוג</v>
      </c>
      <c r="M10" s="132">
        <f>'שיפור וייעול - בניית תקציב'!N10</f>
        <v>0</v>
      </c>
      <c r="N10" s="84"/>
      <c r="O10" s="84"/>
      <c r="P10" s="84"/>
      <c r="Q10" s="84"/>
      <c r="R10" s="84"/>
      <c r="S10" s="84"/>
      <c r="T10" s="84"/>
      <c r="U10" s="84"/>
      <c r="V10" s="189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</row>
    <row r="11" spans="2:37" ht="15" customHeight="1" x14ac:dyDescent="0.3">
      <c r="B11" s="775"/>
      <c r="C11" s="777"/>
      <c r="D11" s="131" t="str">
        <f>'שיפור וייעול - בניית תקציב'!C11</f>
        <v>ועד בית</v>
      </c>
      <c r="E11" s="182">
        <f>'שיפור וייעול - בניית תקציב'!F11</f>
        <v>0</v>
      </c>
      <c r="F11" s="563"/>
      <c r="G11" s="182">
        <f>IF('תקציב קבוע'!F11='נתוני עזר'!$A$10,'תקציב קבוע'!E11,0)</f>
        <v>0</v>
      </c>
      <c r="H11" s="182">
        <f>IF(F11='נתוני עזר'!$A$16,'תקציב קבוע'!E11,0)</f>
        <v>0</v>
      </c>
      <c r="I11" s="562"/>
      <c r="J11" s="775"/>
      <c r="K11" s="777"/>
      <c r="L11" s="132" t="str">
        <f>'שיפור וייעול - בניית תקציב'!K11</f>
        <v>אחר</v>
      </c>
      <c r="M11" s="132">
        <f>'שיפור וייעול - בניית תקציב'!N11</f>
        <v>0</v>
      </c>
      <c r="N11" s="84"/>
      <c r="O11" s="84"/>
      <c r="P11" s="84"/>
      <c r="Q11" s="84"/>
      <c r="R11" s="84"/>
      <c r="S11" s="84"/>
      <c r="T11" s="84"/>
      <c r="U11" s="84"/>
      <c r="V11" s="480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</row>
    <row r="12" spans="2:37" ht="15.75" customHeight="1" x14ac:dyDescent="0.3">
      <c r="B12" s="775"/>
      <c r="C12" s="777"/>
      <c r="D12" s="564" t="str">
        <f>'שיפור וייעול - בניית תקציב'!C12</f>
        <v>אחר</v>
      </c>
      <c r="E12" s="182">
        <f>'שיפור וייעול - בניית תקציב'!F12</f>
        <v>0</v>
      </c>
      <c r="F12" s="563"/>
      <c r="G12" s="182">
        <f>IF('תקציב קבוע'!F12='נתוני עזר'!$A$10,'תקציב קבוע'!E12,0)</f>
        <v>0</v>
      </c>
      <c r="H12" s="182">
        <f>IF(F12='נתוני עזר'!$A$16,'תקציב קבוע'!E12,0)</f>
        <v>0</v>
      </c>
      <c r="I12" s="562"/>
      <c r="J12" s="775"/>
      <c r="K12" s="777"/>
      <c r="L12" s="132" t="str">
        <f>'שיפור וייעול - בניית תקציב'!K12</f>
        <v>אחר</v>
      </c>
      <c r="M12" s="132">
        <f>'שיפור וייעול - בניית תקציב'!N12</f>
        <v>0</v>
      </c>
      <c r="N12" s="84"/>
      <c r="O12" s="84"/>
      <c r="P12" s="84"/>
      <c r="Q12" s="84"/>
      <c r="R12" s="84"/>
      <c r="S12" s="84"/>
      <c r="T12" s="84"/>
      <c r="U12" s="84"/>
      <c r="V12" s="189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</row>
    <row r="13" spans="2:37" ht="15.75" customHeight="1" x14ac:dyDescent="0.3">
      <c r="B13" s="775"/>
      <c r="C13" s="777"/>
      <c r="D13" s="564" t="str">
        <f>'שיפור וייעול - בניית תקציב'!C13</f>
        <v>אחר</v>
      </c>
      <c r="E13" s="182">
        <f>'שיפור וייעול - בניית תקציב'!F13</f>
        <v>0</v>
      </c>
      <c r="F13" s="563"/>
      <c r="G13" s="182">
        <f>IF('תקציב קבוע'!F13='נתוני עזר'!$A$10,'תקציב קבוע'!E13,0)</f>
        <v>0</v>
      </c>
      <c r="H13" s="182">
        <f>IF(F13='נתוני עזר'!$A$16,'תקציב קבוע'!E13,0)</f>
        <v>0</v>
      </c>
      <c r="I13" s="562"/>
      <c r="J13" s="775"/>
      <c r="K13" s="777"/>
      <c r="L13" s="132" t="str">
        <f>'שיפור וייעול - בניית תקציב'!K13</f>
        <v>אחר</v>
      </c>
      <c r="M13" s="132">
        <f>'שיפור וייעול - בניית תקציב'!N13</f>
        <v>0</v>
      </c>
      <c r="N13" s="84"/>
      <c r="O13" s="84"/>
      <c r="P13" s="84"/>
      <c r="Q13" s="84"/>
      <c r="R13" s="84"/>
      <c r="S13" s="84"/>
      <c r="T13" s="84"/>
      <c r="U13" s="84"/>
      <c r="V13" s="189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</row>
    <row r="14" spans="2:37" ht="18" customHeight="1" x14ac:dyDescent="0.3">
      <c r="B14" s="775"/>
      <c r="C14" s="777"/>
      <c r="D14" s="564" t="str">
        <f>'שיפור וייעול - בניית תקציב'!C14</f>
        <v>אחר</v>
      </c>
      <c r="E14" s="182">
        <f>'שיפור וייעול - בניית תקציב'!F14</f>
        <v>0</v>
      </c>
      <c r="F14" s="563"/>
      <c r="G14" s="182">
        <f>IF('תקציב קבוע'!F14='נתוני עזר'!$A$10,'תקציב קבוע'!E14,0)</f>
        <v>0</v>
      </c>
      <c r="H14" s="182">
        <f>IF(F14='נתוני עזר'!$A$16,'תקציב קבוע'!E14,0)</f>
        <v>0</v>
      </c>
      <c r="I14" s="562"/>
      <c r="J14" s="783"/>
      <c r="K14" s="785"/>
      <c r="L14" s="132" t="str">
        <f>'שיפור וייעול - בניית תקציב'!K14</f>
        <v>אחר</v>
      </c>
      <c r="M14" s="132">
        <f>'שיפור וייעול - בניית תקציב'!N14</f>
        <v>0</v>
      </c>
      <c r="N14" s="84"/>
      <c r="O14" s="84"/>
      <c r="P14" s="84"/>
      <c r="Q14" s="84"/>
      <c r="R14" s="84"/>
      <c r="S14" s="84"/>
      <c r="T14" s="84"/>
      <c r="U14" s="84"/>
      <c r="V14" s="189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</row>
    <row r="15" spans="2:37" ht="25.5" customHeight="1" x14ac:dyDescent="0.3">
      <c r="B15" s="775"/>
      <c r="C15" s="777"/>
      <c r="D15" s="564" t="str">
        <f>'שיפור וייעול - בניית תקציב'!C15</f>
        <v>אחר</v>
      </c>
      <c r="E15" s="182">
        <f>'שיפור וייעול - בניית תקציב'!F15</f>
        <v>0</v>
      </c>
      <c r="F15" s="563"/>
      <c r="G15" s="182">
        <f>IF('תקציב קבוע'!F15='נתוני עזר'!$A$10,'תקציב קבוע'!E15,0)</f>
        <v>0</v>
      </c>
      <c r="H15" s="182">
        <f>IF(F15='נתוני עזר'!$A$16,'תקציב קבוע'!E15,0)</f>
        <v>0</v>
      </c>
      <c r="I15" s="562"/>
      <c r="J15" s="986" t="s">
        <v>117</v>
      </c>
      <c r="K15" s="806"/>
      <c r="L15" s="796"/>
      <c r="M15" s="565">
        <f>SUM(M6:M14)</f>
        <v>0</v>
      </c>
      <c r="N15" s="84"/>
      <c r="O15" s="84"/>
      <c r="P15" s="84"/>
      <c r="Q15" s="84"/>
      <c r="R15" s="84"/>
      <c r="S15" s="84"/>
      <c r="T15" s="84"/>
      <c r="U15" s="84"/>
      <c r="V15" s="189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2:37" ht="60" customHeight="1" x14ac:dyDescent="0.3">
      <c r="B16" s="775"/>
      <c r="C16" s="777"/>
      <c r="D16" s="564" t="str">
        <f>'שיפור וייעול - בניית תקציב'!C16</f>
        <v>אחר</v>
      </c>
      <c r="E16" s="182">
        <f>'שיפור וייעול - בניית תקציב'!F16</f>
        <v>0</v>
      </c>
      <c r="F16" s="563"/>
      <c r="G16" s="182">
        <f>IF('תקציב קבוע'!F16='נתוני עזר'!$A$10,'תקציב קבוע'!E16,0)</f>
        <v>0</v>
      </c>
      <c r="H16" s="182">
        <f>IF(F16='נתוני עזר'!$A$16,'תקציב קבוע'!E16,0)</f>
        <v>0</v>
      </c>
      <c r="I16" s="562"/>
      <c r="J16" s="987" t="s">
        <v>105</v>
      </c>
      <c r="K16" s="854"/>
      <c r="L16" s="128" t="s">
        <v>91</v>
      </c>
      <c r="M16" s="128" t="s">
        <v>271</v>
      </c>
      <c r="N16" s="84"/>
      <c r="O16" s="84"/>
      <c r="P16" s="84"/>
      <c r="Q16" s="84"/>
      <c r="R16" s="84"/>
      <c r="S16" s="84"/>
      <c r="T16" s="84"/>
      <c r="U16" s="84"/>
      <c r="V16" s="189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</row>
    <row r="17" spans="2:13" ht="63.75" customHeight="1" x14ac:dyDescent="0.3">
      <c r="B17" s="783"/>
      <c r="C17" s="785"/>
      <c r="D17" s="564" t="str">
        <f>'שיפור וייעול - בניית תקציב'!C17</f>
        <v>אחר</v>
      </c>
      <c r="E17" s="182">
        <f>'שיפור וייעול - בניית תקציב'!F17</f>
        <v>0</v>
      </c>
      <c r="F17" s="563"/>
      <c r="G17" s="182">
        <f>IF('תקציב קבוע'!F17='נתוני עזר'!$A$10,'תקציב קבוע'!E17,0)</f>
        <v>0</v>
      </c>
      <c r="H17" s="182">
        <f>IF(F17='נתוני עזר'!$A$16,'תקציב קבוע'!E17,0)</f>
        <v>0</v>
      </c>
      <c r="I17" s="562"/>
      <c r="J17" s="988"/>
      <c r="K17" s="774"/>
      <c r="L17" s="132" t="str">
        <f>' שיקוף הכנסות והוצאות חודשי'!I15</f>
        <v xml:space="preserve">הכנסה (משתנה - שלא נרשמה בקבועות) </v>
      </c>
      <c r="M17" s="520">
        <f>'שיפור וייעול - בניית תקציב'!N17</f>
        <v>0</v>
      </c>
    </row>
    <row r="18" spans="2:13" ht="22.5" customHeight="1" x14ac:dyDescent="0.3">
      <c r="B18" s="467"/>
      <c r="C18" s="196"/>
      <c r="D18" s="203"/>
      <c r="E18" s="204"/>
      <c r="F18" s="206"/>
      <c r="G18" s="566"/>
      <c r="H18" s="566"/>
      <c r="I18" s="562"/>
      <c r="J18" s="775"/>
      <c r="K18" s="777"/>
      <c r="L18" s="132" t="str">
        <f>' שיקוף הכנסות והוצאות חודשי'!I16</f>
        <v>הכנסה 2</v>
      </c>
      <c r="M18" s="520">
        <f>'שיפור וייעול - בניית תקציב'!N18</f>
        <v>0</v>
      </c>
    </row>
    <row r="19" spans="2:13" ht="36.75" customHeight="1" x14ac:dyDescent="0.3">
      <c r="B19" s="863" t="s">
        <v>111</v>
      </c>
      <c r="C19" s="774"/>
      <c r="D19" s="131" t="str">
        <f>'שיפור וייעול - בניית תקציב'!C19</f>
        <v>מעון/ משפחתון</v>
      </c>
      <c r="E19" s="182">
        <f>'שיפור וייעול - בניית תקציב'!F19</f>
        <v>0</v>
      </c>
      <c r="F19" s="563"/>
      <c r="G19" s="182">
        <f>IF('תקציב קבוע'!F19='נתוני עזר'!$A$10,'תקציב קבוע'!E19,0)</f>
        <v>0</v>
      </c>
      <c r="H19" s="182">
        <f>IF(F19='נתוני עזר'!$A$16,'תקציב קבוע'!E19,0)</f>
        <v>0</v>
      </c>
      <c r="I19" s="562"/>
      <c r="J19" s="775"/>
      <c r="K19" s="777"/>
      <c r="L19" s="132">
        <f>' שיקוף הכנסות והוצאות חודשי'!I17</f>
        <v>0</v>
      </c>
      <c r="M19" s="520">
        <f>'שיפור וייעול - בניית תקציב'!N19</f>
        <v>0</v>
      </c>
    </row>
    <row r="20" spans="2:13" ht="18" customHeight="1" x14ac:dyDescent="0.25">
      <c r="B20" s="775"/>
      <c r="C20" s="777"/>
      <c r="D20" s="131" t="str">
        <f>'שיפור וייעול - בניית תקציב'!C20</f>
        <v>בית ספר</v>
      </c>
      <c r="E20" s="182">
        <f>'שיפור וייעול - בניית תקציב'!F20</f>
        <v>0</v>
      </c>
      <c r="F20" s="563"/>
      <c r="G20" s="182">
        <f>IF('תקציב קבוע'!F20='נתוני עזר'!$A$10,'תקציב קבוע'!E20,0)</f>
        <v>0</v>
      </c>
      <c r="H20" s="182">
        <f>IF(F20='נתוני עזר'!$A$16,'תקציב קבוע'!E20,0)</f>
        <v>0</v>
      </c>
      <c r="I20" s="479"/>
      <c r="J20" s="775"/>
      <c r="K20" s="777"/>
      <c r="L20" s="132">
        <f>' שיקוף הכנסות והוצאות חודשי'!I18</f>
        <v>0</v>
      </c>
      <c r="M20" s="520">
        <f>'שיפור וייעול - בניית תקציב'!N20</f>
        <v>0</v>
      </c>
    </row>
    <row r="21" spans="2:13" ht="18" customHeight="1" x14ac:dyDescent="0.25">
      <c r="B21" s="775"/>
      <c r="C21" s="777"/>
      <c r="D21" s="131" t="str">
        <f>'שיפור וייעול - בניית תקציב'!C21</f>
        <v>אוניברסיטה/ מכללה</v>
      </c>
      <c r="E21" s="182">
        <f>'שיפור וייעול - בניית תקציב'!F21</f>
        <v>0</v>
      </c>
      <c r="F21" s="563"/>
      <c r="G21" s="182">
        <f>IF('תקציב קבוע'!F21='נתוני עזר'!$A$10,'תקציב קבוע'!E21,0)</f>
        <v>0</v>
      </c>
      <c r="H21" s="182">
        <f>IF(F21='נתוני עזר'!$A$16,'תקציב קבוע'!E21,0)</f>
        <v>0</v>
      </c>
      <c r="I21" s="479"/>
      <c r="J21" s="775"/>
      <c r="K21" s="777"/>
      <c r="L21" s="132">
        <f>' שיקוף הכנסות והוצאות חודשי'!I19</f>
        <v>0</v>
      </c>
      <c r="M21" s="520">
        <f>'שיפור וייעול - בניית תקציב'!N21</f>
        <v>0</v>
      </c>
    </row>
    <row r="22" spans="2:13" ht="22.5" customHeight="1" x14ac:dyDescent="0.25">
      <c r="B22" s="775"/>
      <c r="C22" s="777"/>
      <c r="D22" s="131" t="str">
        <f>'שיפור וייעול - בניית תקציב'!C22</f>
        <v>מטפלת</v>
      </c>
      <c r="E22" s="182">
        <f>'שיפור וייעול - בניית תקציב'!F22</f>
        <v>0</v>
      </c>
      <c r="F22" s="563"/>
      <c r="G22" s="182">
        <f>IF('תקציב קבוע'!F22='נתוני עזר'!$A$10,'תקציב קבוע'!E22,0)</f>
        <v>0</v>
      </c>
      <c r="H22" s="182">
        <f>IF(F22='נתוני עזר'!$A$16,'תקציב קבוע'!E22,0)</f>
        <v>0</v>
      </c>
      <c r="I22" s="479"/>
      <c r="J22" s="989"/>
      <c r="K22" s="814"/>
      <c r="L22" s="132">
        <f>' שיקוף הכנסות והוצאות חודשי'!I20</f>
        <v>0</v>
      </c>
      <c r="M22" s="520">
        <f>'שיפור וייעול - בניית תקציב'!N22</f>
        <v>0</v>
      </c>
    </row>
    <row r="23" spans="2:13" ht="33.75" customHeight="1" x14ac:dyDescent="0.3">
      <c r="B23" s="775"/>
      <c r="C23" s="777"/>
      <c r="D23" s="131" t="str">
        <f>'שיפור וייעול - בניית תקציב'!C23</f>
        <v>ועד הורים</v>
      </c>
      <c r="E23" s="182">
        <f>'שיפור וייעול - בניית תקציב'!F23</f>
        <v>0</v>
      </c>
      <c r="F23" s="563"/>
      <c r="G23" s="182">
        <f>IF('תקציב קבוע'!F23='נתוני עזר'!$A$10,'תקציב קבוע'!E23,0)</f>
        <v>0</v>
      </c>
      <c r="H23" s="182">
        <f>IF(F23='נתוני עזר'!$A$16,'תקציב קבוע'!E23,0)</f>
        <v>0</v>
      </c>
      <c r="I23" s="225"/>
      <c r="J23" s="990" t="s">
        <v>117</v>
      </c>
      <c r="K23" s="809"/>
      <c r="L23" s="810"/>
      <c r="M23" s="567">
        <f>SUM(M17:M22)</f>
        <v>0</v>
      </c>
    </row>
    <row r="24" spans="2:13" ht="63.75" customHeight="1" x14ac:dyDescent="0.25">
      <c r="B24" s="775"/>
      <c r="C24" s="777"/>
      <c r="D24" s="131" t="str">
        <f>'שיפור וייעול - בניית תקציב'!C24</f>
        <v>הסעות</v>
      </c>
      <c r="E24" s="182">
        <f>'שיפור וייעול - בניית תקציב'!F24</f>
        <v>0</v>
      </c>
      <c r="F24" s="563"/>
      <c r="G24" s="182">
        <f>IF('תקציב קבוע'!F24='נתוני עזר'!$A$10,'תקציב קבוע'!E24,0)</f>
        <v>0</v>
      </c>
      <c r="H24" s="182">
        <f>IF(F24='נתוני עזר'!$A$16,'תקציב קבוע'!E24,0)</f>
        <v>0</v>
      </c>
      <c r="I24" s="225"/>
      <c r="J24" s="931" t="s">
        <v>119</v>
      </c>
      <c r="K24" s="796"/>
      <c r="L24" s="568"/>
      <c r="M24" s="569"/>
    </row>
    <row r="25" spans="2:13" ht="53.25" customHeight="1" x14ac:dyDescent="0.25">
      <c r="B25" s="775"/>
      <c r="C25" s="777"/>
      <c r="D25" s="131" t="str">
        <f>'שיפור וייעול - בניית תקציב'!C25</f>
        <v>תשלומי הורים (טיולים, חוגים, הזנה)</v>
      </c>
      <c r="E25" s="182">
        <f>'שיפור וייעול - בניית תקציב'!F25</f>
        <v>0</v>
      </c>
      <c r="F25" s="563"/>
      <c r="G25" s="182">
        <f>IF('תקציב קבוע'!F25='נתוני עזר'!$A$10,'תקציב קבוע'!E25,0)</f>
        <v>0</v>
      </c>
      <c r="H25" s="182">
        <f>IF(F25='נתוני עזר'!$A$16,'תקציב קבוע'!E25,0)</f>
        <v>0</v>
      </c>
      <c r="I25" s="479"/>
      <c r="J25" s="128" t="s">
        <v>91</v>
      </c>
      <c r="K25" s="128" t="s">
        <v>120</v>
      </c>
      <c r="L25" s="570" t="s">
        <v>399</v>
      </c>
      <c r="M25" s="130" t="s">
        <v>271</v>
      </c>
    </row>
    <row r="26" spans="2:13" ht="55.5" customHeight="1" x14ac:dyDescent="0.25">
      <c r="B26" s="775"/>
      <c r="C26" s="777"/>
      <c r="D26" s="131" t="str">
        <f>'שיפור וייעול - בניית תקציב'!C26</f>
        <v>שיעורי עזר</v>
      </c>
      <c r="E26" s="182">
        <f>'שיפור וייעול - בניית תקציב'!F26</f>
        <v>0</v>
      </c>
      <c r="F26" s="563"/>
      <c r="G26" s="182">
        <f>IF('תקציב קבוע'!F26='נתוני עזר'!$A$10,'תקציב קבוע'!E26,0)</f>
        <v>0</v>
      </c>
      <c r="H26" s="182">
        <f>IF(F26='נתוני עזר'!$A$16,'תקציב קבוע'!E26,0)</f>
        <v>0</v>
      </c>
      <c r="I26" s="479"/>
      <c r="J26" s="155" t="str">
        <f>'שיפור וייעול - בניית תקציב'!I26</f>
        <v xml:space="preserve"> הבראה 1</v>
      </c>
      <c r="K26" s="155">
        <f>'שיפור וייעול - בניית תקציב'!M26</f>
        <v>0</v>
      </c>
      <c r="L26" s="571">
        <f>'שיפור וייעול - בניית תקציב'!K26</f>
        <v>1</v>
      </c>
      <c r="M26" s="563">
        <f t="shared" ref="M26:M34" si="0">K26*L26/12</f>
        <v>0</v>
      </c>
    </row>
    <row r="27" spans="2:13" ht="32.25" customHeight="1" x14ac:dyDescent="0.25">
      <c r="B27" s="775"/>
      <c r="C27" s="777"/>
      <c r="D27" s="131" t="str">
        <f>'שיפור וייעול - בניית תקציב'!C27</f>
        <v>חוגי הורים</v>
      </c>
      <c r="E27" s="182">
        <f>'שיפור וייעול - בניית תקציב'!F27</f>
        <v>0</v>
      </c>
      <c r="F27" s="563"/>
      <c r="G27" s="182">
        <f>IF('תקציב קבוע'!F27='נתוני עזר'!$A$10,'תקציב קבוע'!E27,0)</f>
        <v>0</v>
      </c>
      <c r="H27" s="182">
        <f>IF(F27='נתוני עזר'!$A$16,'תקציב קבוע'!E27,0)</f>
        <v>0</v>
      </c>
      <c r="I27" s="479"/>
      <c r="J27" s="155" t="str">
        <f>'שיפור וייעול - בניית תקציב'!I27</f>
        <v>הבראה 2</v>
      </c>
      <c r="K27" s="155">
        <f>'שיפור וייעול - בניית תקציב'!M27</f>
        <v>0</v>
      </c>
      <c r="L27" s="571">
        <f>'שיפור וייעול - בניית תקציב'!K27</f>
        <v>1</v>
      </c>
      <c r="M27" s="563">
        <f t="shared" si="0"/>
        <v>0</v>
      </c>
    </row>
    <row r="28" spans="2:13" ht="18" customHeight="1" x14ac:dyDescent="0.25">
      <c r="B28" s="775"/>
      <c r="C28" s="777"/>
      <c r="D28" s="131" t="str">
        <f>'שיפור וייעול - בניית תקציב'!C28</f>
        <v>חוגי ילדים</v>
      </c>
      <c r="E28" s="182">
        <f>'שיפור וייעול - בניית תקציב'!F28</f>
        <v>0</v>
      </c>
      <c r="F28" s="563"/>
      <c r="G28" s="182">
        <f>IF('תקציב קבוע'!F28='נתוני עזר'!$A$10,'תקציב קבוע'!E28,0)</f>
        <v>0</v>
      </c>
      <c r="H28" s="182">
        <f>IF(F28='נתוני עזר'!$A$16,'תקציב קבוע'!E28,0)</f>
        <v>0</v>
      </c>
      <c r="I28" s="479"/>
      <c r="J28" s="155" t="str">
        <f>'שיפור וייעול - בניית תקציב'!I28</f>
        <v>ביגוד</v>
      </c>
      <c r="K28" s="155">
        <f>'שיפור וייעול - בניית תקציב'!M28</f>
        <v>0</v>
      </c>
      <c r="L28" s="571">
        <f>'שיפור וייעול - בניית תקציב'!K28</f>
        <v>1</v>
      </c>
      <c r="M28" s="563">
        <f t="shared" si="0"/>
        <v>0</v>
      </c>
    </row>
    <row r="29" spans="2:13" ht="18" customHeight="1" x14ac:dyDescent="0.25">
      <c r="B29" s="775"/>
      <c r="C29" s="777"/>
      <c r="D29" s="131" t="str">
        <f>'שיפור וייעול - בניית תקציב'!C29</f>
        <v>הרצאות</v>
      </c>
      <c r="E29" s="182">
        <f>'שיפור וייעול - בניית תקציב'!F29</f>
        <v>0</v>
      </c>
      <c r="F29" s="563"/>
      <c r="G29" s="182">
        <f>IF('תקציב קבוע'!F29='נתוני עזר'!$A$10,'תקציב קבוע'!E29,0)</f>
        <v>0</v>
      </c>
      <c r="H29" s="182">
        <f>IF(F29='נתוני עזר'!$A$16,'תקציב קבוע'!E29,0)</f>
        <v>0</v>
      </c>
      <c r="I29" s="479"/>
      <c r="J29" s="155" t="str">
        <f>'שיפור וייעול - בניית תקציב'!I29</f>
        <v>מס הכנסה שלילי</v>
      </c>
      <c r="K29" s="155">
        <f>'שיפור וייעול - בניית תקציב'!M29</f>
        <v>0</v>
      </c>
      <c r="L29" s="571">
        <f>'שיפור וייעול - בניית תקציב'!K29</f>
        <v>1</v>
      </c>
      <c r="M29" s="563">
        <f t="shared" si="0"/>
        <v>0</v>
      </c>
    </row>
    <row r="30" spans="2:13" ht="31.5" customHeight="1" x14ac:dyDescent="0.25">
      <c r="B30" s="775"/>
      <c r="C30" s="777"/>
      <c r="D30" s="131" t="str">
        <f>'שיפור וייעול - בניית תקציב'!C30</f>
        <v>השתלמויות והכשרות</v>
      </c>
      <c r="E30" s="182">
        <f>'שיפור וייעול - בניית תקציב'!F30</f>
        <v>0</v>
      </c>
      <c r="F30" s="563"/>
      <c r="G30" s="182">
        <f>IF('תקציב קבוע'!F30='נתוני עזר'!$A$10,'תקציב קבוע'!E30,0)</f>
        <v>0</v>
      </c>
      <c r="H30" s="182">
        <f>IF(F30='נתוני עזר'!$A$16,'תקציב קבוע'!E30,0)</f>
        <v>0</v>
      </c>
      <c r="I30" s="479"/>
      <c r="J30" s="155" t="str">
        <f>'שיפור וייעול - בניית תקציב'!I30</f>
        <v>החזרי מס</v>
      </c>
      <c r="K30" s="155">
        <f>'שיפור וייעול - בניית תקציב'!M30</f>
        <v>0</v>
      </c>
      <c r="L30" s="571">
        <f>'שיפור וייעול - בניית תקציב'!K30</f>
        <v>1</v>
      </c>
      <c r="M30" s="563">
        <f t="shared" si="0"/>
        <v>0</v>
      </c>
    </row>
    <row r="31" spans="2:13" ht="39.75" customHeight="1" x14ac:dyDescent="0.25">
      <c r="B31" s="775"/>
      <c r="C31" s="777"/>
      <c r="D31" s="131" t="str">
        <f>'שיפור וייעול - בניית תקציב'!C31</f>
        <v>תנועת נוער</v>
      </c>
      <c r="E31" s="182">
        <f>'שיפור וייעול - בניית תקציב'!F31</f>
        <v>0</v>
      </c>
      <c r="F31" s="563"/>
      <c r="G31" s="182">
        <f>IF('תקציב קבוע'!F31='נתוני עזר'!$A$10,'תקציב קבוע'!E31,0)</f>
        <v>0</v>
      </c>
      <c r="H31" s="182">
        <f>IF(F31='נתוני עזר'!$A$16,'תקציב קבוע'!E31,0)</f>
        <v>0</v>
      </c>
      <c r="I31" s="479"/>
      <c r="J31" s="155" t="str">
        <f>'שיפור וייעול - בניית תקציב'!I31</f>
        <v>משכורת 13</v>
      </c>
      <c r="K31" s="155">
        <f>'שיפור וייעול - בניית תקציב'!M31</f>
        <v>0</v>
      </c>
      <c r="L31" s="571">
        <f>'שיפור וייעול - בניית תקציב'!K31</f>
        <v>1</v>
      </c>
      <c r="M31" s="563">
        <f t="shared" si="0"/>
        <v>0</v>
      </c>
    </row>
    <row r="32" spans="2:13" ht="15.75" customHeight="1" x14ac:dyDescent="0.25">
      <c r="B32" s="775"/>
      <c r="C32" s="777"/>
      <c r="D32" s="131" t="str">
        <f>'שיפור וייעול - בניית תקציב'!C32</f>
        <v>אחר</v>
      </c>
      <c r="E32" s="182">
        <f>'שיפור וייעול - בניית תקציב'!F32</f>
        <v>0</v>
      </c>
      <c r="F32" s="563"/>
      <c r="G32" s="182">
        <f>IF('תקציב קבוע'!F32='נתוני עזר'!$A$10,'תקציב קבוע'!E32,0)</f>
        <v>0</v>
      </c>
      <c r="H32" s="182">
        <f>IF(F32='נתוני עזר'!$A$16,'תקציב קבוע'!E32,0)</f>
        <v>0</v>
      </c>
      <c r="I32" s="479"/>
      <c r="J32" s="155" t="str">
        <f>'שיפור וייעול - בניית תקציב'!I32</f>
        <v>אחר</v>
      </c>
      <c r="K32" s="155">
        <f>'שיפור וייעול - בניית תקציב'!M32</f>
        <v>0</v>
      </c>
      <c r="L32" s="571">
        <f>'שיפור וייעול - בניית תקציב'!K32</f>
        <v>1</v>
      </c>
      <c r="M32" s="563">
        <f t="shared" si="0"/>
        <v>0</v>
      </c>
    </row>
    <row r="33" spans="2:16" ht="15.75" customHeight="1" x14ac:dyDescent="0.25">
      <c r="B33" s="775"/>
      <c r="C33" s="777"/>
      <c r="D33" s="564" t="str">
        <f>'שיפור וייעול - בניית תקציב'!C33</f>
        <v>אחר</v>
      </c>
      <c r="E33" s="182">
        <f>'שיפור וייעול - בניית תקציב'!F33</f>
        <v>0</v>
      </c>
      <c r="F33" s="563"/>
      <c r="G33" s="182">
        <f>IF('תקציב קבוע'!F33='נתוני עזר'!$A$10,'תקציב קבוע'!E33,0)</f>
        <v>0</v>
      </c>
      <c r="H33" s="182">
        <f>IF(F33='נתוני עזר'!$A$16,'תקציב קבוע'!E33,0)</f>
        <v>0</v>
      </c>
      <c r="I33" s="479"/>
      <c r="J33" s="155" t="str">
        <f>'שיפור וייעול - בניית תקציב'!I33</f>
        <v>אחר</v>
      </c>
      <c r="K33" s="155">
        <f>'שיפור וייעול - בניית תקציב'!M33</f>
        <v>0</v>
      </c>
      <c r="L33" s="571">
        <f>'שיפור וייעול - בניית תקציב'!K33</f>
        <v>1</v>
      </c>
      <c r="M33" s="563">
        <f t="shared" si="0"/>
        <v>0</v>
      </c>
      <c r="N33" s="84"/>
      <c r="O33" s="84"/>
      <c r="P33" s="84"/>
    </row>
    <row r="34" spans="2:16" ht="31.5" customHeight="1" x14ac:dyDescent="0.25">
      <c r="B34" s="775"/>
      <c r="C34" s="777"/>
      <c r="D34" s="564" t="str">
        <f>'שיפור וייעול - בניית תקציב'!C34</f>
        <v>אחר</v>
      </c>
      <c r="E34" s="182">
        <f>'שיפור וייעול - בניית תקציב'!F34</f>
        <v>0</v>
      </c>
      <c r="F34" s="563"/>
      <c r="G34" s="182">
        <f>IF('תקציב קבוע'!F34='נתוני עזר'!$A$10,'תקציב קבוע'!E34,0)</f>
        <v>0</v>
      </c>
      <c r="H34" s="182">
        <f>IF(F34='נתוני עזר'!$A$16,'תקציב קבוע'!E34,0)</f>
        <v>0</v>
      </c>
      <c r="I34" s="479"/>
      <c r="J34" s="155" t="str">
        <f>'שיפור וייעול - בניית תקציב'!I34</f>
        <v>אחר</v>
      </c>
      <c r="K34" s="155">
        <f>'שיפור וייעול - בניית תקציב'!M34</f>
        <v>0</v>
      </c>
      <c r="L34" s="571">
        <f>'שיפור וייעול - בניית תקציב'!K34</f>
        <v>1</v>
      </c>
      <c r="M34" s="563">
        <f t="shared" si="0"/>
        <v>0</v>
      </c>
      <c r="N34" s="84"/>
      <c r="O34" s="84"/>
      <c r="P34" s="84"/>
    </row>
    <row r="35" spans="2:16" ht="38.25" customHeight="1" x14ac:dyDescent="0.25">
      <c r="B35" s="775"/>
      <c r="C35" s="777"/>
      <c r="D35" s="564" t="str">
        <f>'שיפור וייעול - בניית תקציב'!C35</f>
        <v>אחר</v>
      </c>
      <c r="E35" s="182">
        <f>'שיפור וייעול - בניית תקציב'!F35</f>
        <v>0</v>
      </c>
      <c r="F35" s="563"/>
      <c r="G35" s="182">
        <f>IF('תקציב קבוע'!F35='נתוני עזר'!$A$10,'תקציב קבוע'!E35,0)</f>
        <v>0</v>
      </c>
      <c r="H35" s="182">
        <f>IF(F35='נתוני עזר'!$A$16,'תקציב קבוע'!E35,0)</f>
        <v>0</v>
      </c>
      <c r="I35" s="479"/>
      <c r="J35" s="917" t="s">
        <v>400</v>
      </c>
      <c r="K35" s="806"/>
      <c r="L35" s="796"/>
      <c r="M35" s="565">
        <f>SUM(M26:M34)</f>
        <v>0</v>
      </c>
      <c r="N35" s="84"/>
      <c r="O35" s="84"/>
      <c r="P35" s="84"/>
    </row>
    <row r="36" spans="2:16" ht="27" customHeight="1" x14ac:dyDescent="0.25">
      <c r="B36" s="775"/>
      <c r="C36" s="777"/>
      <c r="D36" s="564" t="str">
        <f>'שיפור וייעול - בניית תקציב'!C36</f>
        <v>אחר</v>
      </c>
      <c r="E36" s="182">
        <f>'שיפור וייעול - בניית תקציב'!F36</f>
        <v>0</v>
      </c>
      <c r="F36" s="563"/>
      <c r="G36" s="182">
        <f>IF('תקציב קבוע'!F36='נתוני עזר'!$A$10,'תקציב קבוע'!E36,0)</f>
        <v>0</v>
      </c>
      <c r="H36" s="182">
        <f>IF(F36='נתוני עזר'!$A$16,'תקציב קבוע'!E36,0)</f>
        <v>0</v>
      </c>
      <c r="I36" s="479"/>
      <c r="J36" s="572"/>
      <c r="K36" s="573"/>
      <c r="L36" s="573"/>
      <c r="M36" s="574"/>
      <c r="N36" s="84"/>
      <c r="O36" s="84"/>
      <c r="P36" s="84"/>
    </row>
    <row r="37" spans="2:16" ht="40.5" customHeight="1" x14ac:dyDescent="0.4">
      <c r="B37" s="775"/>
      <c r="C37" s="777"/>
      <c r="D37" s="564" t="str">
        <f>'שיפור וייעול - בניית תקציב'!C37</f>
        <v>אחר</v>
      </c>
      <c r="E37" s="182">
        <f>'שיפור וייעול - בניית תקציב'!F37</f>
        <v>0</v>
      </c>
      <c r="F37" s="563"/>
      <c r="G37" s="182">
        <f>IF('תקציב קבוע'!F37='נתוני עזר'!$A$10,'תקציב קבוע'!E37,0)</f>
        <v>0</v>
      </c>
      <c r="H37" s="182">
        <f>IF(F37='נתוני עזר'!$A$16,'תקציב קבוע'!E37,0)</f>
        <v>0</v>
      </c>
      <c r="I37" s="479"/>
      <c r="J37" s="976" t="s">
        <v>137</v>
      </c>
      <c r="K37" s="806"/>
      <c r="L37" s="796"/>
      <c r="M37" s="575">
        <f>M35+M23+M15</f>
        <v>0</v>
      </c>
      <c r="N37" s="84"/>
      <c r="O37" s="84"/>
      <c r="P37" s="84"/>
    </row>
    <row r="38" spans="2:16" ht="15.75" customHeight="1" x14ac:dyDescent="0.25">
      <c r="B38" s="488"/>
      <c r="C38" s="488"/>
      <c r="D38" s="488"/>
      <c r="E38" s="204"/>
      <c r="F38" s="206"/>
      <c r="G38" s="206"/>
      <c r="H38" s="206"/>
      <c r="I38" s="475"/>
      <c r="J38" s="490"/>
      <c r="K38" s="490"/>
      <c r="L38" s="223"/>
      <c r="M38" s="221"/>
      <c r="N38" s="84"/>
      <c r="O38" s="84"/>
      <c r="P38" s="84"/>
    </row>
    <row r="39" spans="2:16" ht="34.5" customHeight="1" x14ac:dyDescent="0.25">
      <c r="B39" s="863" t="s">
        <v>401</v>
      </c>
      <c r="C39" s="774"/>
      <c r="D39" s="131" t="str">
        <f>'שיפור וייעול - בניית תקציב'!C39</f>
        <v>ביטוח חובה</v>
      </c>
      <c r="E39" s="182">
        <f>'שיפור וייעול - בניית תקציב'!F39</f>
        <v>0</v>
      </c>
      <c r="F39" s="563"/>
      <c r="G39" s="182">
        <f>IF('תקציב קבוע'!F39='נתוני עזר'!$A$10,'תקציב קבוע'!E39,0)</f>
        <v>0</v>
      </c>
      <c r="H39" s="182">
        <f>IF(F39='נתוני עזר'!$A$16,'תקציב קבוע'!E39,0)</f>
        <v>0</v>
      </c>
      <c r="I39" s="479"/>
      <c r="J39" s="844" t="s">
        <v>402</v>
      </c>
      <c r="K39" s="773"/>
      <c r="L39" s="774"/>
      <c r="M39" s="981">
        <f ca="1">M37-F181</f>
        <v>0</v>
      </c>
      <c r="N39" s="84"/>
      <c r="O39" s="84"/>
      <c r="P39" s="84"/>
    </row>
    <row r="40" spans="2:16" ht="30.75" customHeight="1" x14ac:dyDescent="0.25">
      <c r="B40" s="775"/>
      <c r="C40" s="777"/>
      <c r="D40" s="131" t="str">
        <f>'שיפור וייעול - בניית תקציב'!C40</f>
        <v>ביטוח מקיף/ צד ג'</v>
      </c>
      <c r="E40" s="182">
        <f>'שיפור וייעול - בניית תקציב'!F40</f>
        <v>0</v>
      </c>
      <c r="F40" s="563"/>
      <c r="G40" s="182">
        <f>IF('תקציב קבוע'!F40='נתוני עזר'!$A$10,'תקציב קבוע'!E40,0)</f>
        <v>0</v>
      </c>
      <c r="H40" s="182">
        <f>IF(F40='נתוני עזר'!$A$16,'תקציב קבוע'!E40,0)</f>
        <v>0</v>
      </c>
      <c r="I40" s="479"/>
      <c r="J40" s="783"/>
      <c r="K40" s="784"/>
      <c r="L40" s="785"/>
      <c r="M40" s="787"/>
      <c r="N40" s="84"/>
      <c r="O40" s="84"/>
      <c r="P40" s="84"/>
    </row>
    <row r="41" spans="2:16" ht="15.75" customHeight="1" x14ac:dyDescent="0.25">
      <c r="B41" s="775"/>
      <c r="C41" s="777"/>
      <c r="D41" s="131" t="str">
        <f>'שיפור וייעול - בניית תקציב'!C41</f>
        <v>ליסינג</v>
      </c>
      <c r="E41" s="182">
        <f>'שיפור וייעול - בניית תקציב'!F41</f>
        <v>0</v>
      </c>
      <c r="F41" s="563"/>
      <c r="G41" s="182">
        <f>IF('תקציב קבוע'!F41='נתוני עזר'!$A$10,'תקציב קבוע'!E41,0)</f>
        <v>0</v>
      </c>
      <c r="H41" s="182">
        <f>IF(F41='נתוני עזר'!$A$16,'תקציב קבוע'!E41,0)</f>
        <v>0</v>
      </c>
      <c r="I41" s="479"/>
      <c r="J41" s="840" t="s">
        <v>403</v>
      </c>
      <c r="K41" s="773"/>
      <c r="L41" s="774"/>
      <c r="M41" s="982">
        <f>IF(M37=0,0,E75/M37)</f>
        <v>0</v>
      </c>
      <c r="N41" s="84"/>
      <c r="O41" s="84"/>
      <c r="P41" s="84"/>
    </row>
    <row r="42" spans="2:16" ht="15.75" customHeight="1" x14ac:dyDescent="0.25">
      <c r="B42" s="775"/>
      <c r="C42" s="777"/>
      <c r="D42" s="564" t="str">
        <f>'שיפור וייעול - בניית תקציב'!C42</f>
        <v>אחר</v>
      </c>
      <c r="E42" s="182">
        <f>'שיפור וייעול - בניית תקציב'!F42</f>
        <v>0</v>
      </c>
      <c r="F42" s="563"/>
      <c r="G42" s="182">
        <f>IF('תקציב קבוע'!F42='נתוני עזר'!$A$10,'תקציב קבוע'!E42,0)</f>
        <v>0</v>
      </c>
      <c r="H42" s="182">
        <f>IF(F42='נתוני עזר'!$A$16,'תקציב קבוע'!E42,0)</f>
        <v>0</v>
      </c>
      <c r="I42" s="479"/>
      <c r="J42" s="783"/>
      <c r="K42" s="784"/>
      <c r="L42" s="785"/>
      <c r="M42" s="787"/>
      <c r="N42" s="84"/>
      <c r="O42" s="84"/>
      <c r="P42" s="84"/>
    </row>
    <row r="43" spans="2:16" ht="15.75" customHeight="1" x14ac:dyDescent="0.25">
      <c r="B43" s="775"/>
      <c r="C43" s="777"/>
      <c r="D43" s="564" t="str">
        <f>'שיפור וייעול - בניית תקציב'!C43</f>
        <v>אחר</v>
      </c>
      <c r="E43" s="182">
        <f>'שיפור וייעול - בניית תקציב'!F43</f>
        <v>0</v>
      </c>
      <c r="F43" s="563"/>
      <c r="G43" s="182">
        <f>IF('תקציב קבוע'!F43='נתוני עזר'!$A$10,'תקציב קבוע'!E43,0)</f>
        <v>0</v>
      </c>
      <c r="H43" s="182">
        <f>IF(F43='נתוני עזר'!$A$16,'תקציב קבוע'!E43,0)</f>
        <v>0</v>
      </c>
      <c r="I43" s="225"/>
      <c r="J43" s="840" t="s">
        <v>404</v>
      </c>
      <c r="K43" s="773"/>
      <c r="L43" s="774"/>
      <c r="M43" s="982">
        <f>IF(M37=0,0,E72/M37)</f>
        <v>0</v>
      </c>
      <c r="N43" s="84"/>
      <c r="O43" s="84"/>
      <c r="P43" s="84"/>
    </row>
    <row r="44" spans="2:16" ht="15.75" customHeight="1" x14ac:dyDescent="0.25">
      <c r="B44" s="775"/>
      <c r="C44" s="777"/>
      <c r="D44" s="564" t="str">
        <f>'שיפור וייעול - בניית תקציב'!C44</f>
        <v>אחר</v>
      </c>
      <c r="E44" s="182">
        <f>'שיפור וייעול - בניית תקציב'!F44</f>
        <v>0</v>
      </c>
      <c r="F44" s="563"/>
      <c r="G44" s="182">
        <f>IF('תקציב קבוע'!F44='נתוני עזר'!$A$10,'תקציב קבוע'!E44,0)</f>
        <v>0</v>
      </c>
      <c r="H44" s="182">
        <f>IF(F44='נתוני עזר'!$A$16,'תקציב קבוע'!E44,0)</f>
        <v>0</v>
      </c>
      <c r="I44" s="225"/>
      <c r="J44" s="783"/>
      <c r="K44" s="784"/>
      <c r="L44" s="785"/>
      <c r="M44" s="787"/>
      <c r="N44" s="837"/>
      <c r="O44" s="837"/>
      <c r="P44" s="84"/>
    </row>
    <row r="45" spans="2:16" ht="15.75" customHeight="1" x14ac:dyDescent="0.4">
      <c r="B45" s="775"/>
      <c r="C45" s="777"/>
      <c r="D45" s="576" t="str">
        <f>'שיפור וייעול - בניית תקציב'!C45</f>
        <v>אחר</v>
      </c>
      <c r="E45" s="182">
        <f>'שיפור וייעול - בניית תקציב'!F45</f>
        <v>0</v>
      </c>
      <c r="F45" s="563"/>
      <c r="G45" s="182">
        <f>IF('תקציב קבוע'!F45='נתוני עזר'!$A$10,'תקציב קבוע'!E45,0)</f>
        <v>0</v>
      </c>
      <c r="H45" s="182">
        <f>IF(F45='נתוני עזר'!$A$16,'תקציב קבוע'!E45,0)</f>
        <v>0</v>
      </c>
      <c r="I45" s="464"/>
      <c r="J45" s="841"/>
      <c r="K45" s="837"/>
      <c r="L45" s="837"/>
      <c r="M45" s="178"/>
      <c r="N45" s="836"/>
      <c r="O45" s="836"/>
      <c r="P45" s="84"/>
    </row>
    <row r="46" spans="2:16" ht="15.75" customHeight="1" x14ac:dyDescent="0.4">
      <c r="B46" s="197"/>
      <c r="C46" s="197"/>
      <c r="D46" s="197"/>
      <c r="E46" s="197"/>
      <c r="F46" s="221"/>
      <c r="G46" s="577"/>
      <c r="H46" s="577"/>
      <c r="I46" s="465"/>
      <c r="J46" s="836"/>
      <c r="K46" s="836"/>
      <c r="L46" s="836"/>
      <c r="M46" s="79"/>
      <c r="N46" s="84"/>
      <c r="O46" s="175"/>
      <c r="P46" s="84"/>
    </row>
    <row r="47" spans="2:16" ht="48.75" customHeight="1" x14ac:dyDescent="0.4">
      <c r="B47" s="863" t="s">
        <v>145</v>
      </c>
      <c r="C47" s="774"/>
      <c r="D47" s="131" t="str">
        <f>'שיפור וייעול - בניית תקציב'!C47</f>
        <v>תשלומי קופת חולים - קבוע</v>
      </c>
      <c r="E47" s="182">
        <f>'שיפור וייעול - בניית תקציב'!F47</f>
        <v>0</v>
      </c>
      <c r="F47" s="563"/>
      <c r="G47" s="182">
        <f>IF('תקציב קבוע'!F47='נתוני עזר'!$A$10,'תקציב קבוע'!E47,0)</f>
        <v>0</v>
      </c>
      <c r="H47" s="182">
        <f>IF(F47='נתוני עזר'!$A$16,'תקציב קבוע'!E47,0)</f>
        <v>0</v>
      </c>
      <c r="I47" s="465"/>
      <c r="J47" s="983" t="s">
        <v>405</v>
      </c>
      <c r="K47" s="806"/>
      <c r="L47" s="796"/>
      <c r="M47" s="578">
        <f>G179</f>
        <v>0</v>
      </c>
      <c r="N47" s="837"/>
      <c r="O47" s="84"/>
      <c r="P47" s="835"/>
    </row>
    <row r="48" spans="2:16" ht="31.5" customHeight="1" x14ac:dyDescent="0.3">
      <c r="B48" s="775"/>
      <c r="C48" s="777"/>
      <c r="D48" s="131" t="str">
        <f>'שיפור וייעול - בניית תקציב'!C48</f>
        <v>תרופות קבועות</v>
      </c>
      <c r="E48" s="182">
        <f>'שיפור וייעול - בניית תקציב'!F48</f>
        <v>0</v>
      </c>
      <c r="F48" s="563"/>
      <c r="G48" s="182">
        <f>IF('תקציב קבוע'!F48='נתוני עזר'!$A$10,'תקציב קבוע'!E48,0)</f>
        <v>0</v>
      </c>
      <c r="H48" s="182">
        <f>IF(F48='נתוני עזר'!$A$16,'תקציב קבוע'!E48,0)</f>
        <v>0</v>
      </c>
      <c r="I48" s="470"/>
      <c r="J48" s="844" t="s">
        <v>406</v>
      </c>
      <c r="K48" s="773"/>
      <c r="L48" s="774"/>
      <c r="M48" s="981">
        <f>H179</f>
        <v>0</v>
      </c>
      <c r="N48" s="836"/>
      <c r="O48" s="84"/>
      <c r="P48" s="836"/>
    </row>
    <row r="49" spans="2:16" ht="21" customHeight="1" x14ac:dyDescent="0.25">
      <c r="B49" s="775"/>
      <c r="C49" s="777"/>
      <c r="D49" s="131" t="str">
        <f>'שיפור וייעול - בניית תקציב'!C49</f>
        <v>טיפולים קבועים</v>
      </c>
      <c r="E49" s="182">
        <f>'שיפור וייעול - בניית תקציב'!F49</f>
        <v>0</v>
      </c>
      <c r="F49" s="563"/>
      <c r="G49" s="182">
        <f>IF('תקציב קבוע'!F49='נתוני עזר'!$A$10,'תקציב קבוע'!E49,0)</f>
        <v>0</v>
      </c>
      <c r="H49" s="182">
        <f>IF(F49='נתוני עזר'!$A$16,'תקציב קבוע'!E49,0)</f>
        <v>0</v>
      </c>
      <c r="I49" s="475"/>
      <c r="J49" s="783"/>
      <c r="K49" s="784"/>
      <c r="L49" s="785"/>
      <c r="M49" s="787"/>
      <c r="N49" s="84"/>
      <c r="O49" s="84"/>
      <c r="P49" s="835"/>
    </row>
    <row r="50" spans="2:16" ht="22.5" customHeight="1" x14ac:dyDescent="0.25">
      <c r="B50" s="775"/>
      <c r="C50" s="777"/>
      <c r="D50" s="131" t="str">
        <f>'שיפור וייעול - בניית תקציב'!C50</f>
        <v>אופטיקה</v>
      </c>
      <c r="E50" s="182">
        <f>'שיפור וייעול - בניית תקציב'!F50</f>
        <v>0</v>
      </c>
      <c r="F50" s="563"/>
      <c r="G50" s="182">
        <f>IF('תקציב קבוע'!F50='נתוני עזר'!$A$10,'תקציב קבוע'!E50,0)</f>
        <v>0</v>
      </c>
      <c r="H50" s="182">
        <f>IF(F50='נתוני עזר'!$A$16,'תקציב קבוע'!E50,0)</f>
        <v>0</v>
      </c>
      <c r="I50" s="479"/>
      <c r="J50" s="177"/>
      <c r="K50" s="1"/>
      <c r="L50" s="84"/>
      <c r="M50" s="84"/>
      <c r="N50" s="84"/>
      <c r="O50" s="84"/>
      <c r="P50" s="836"/>
    </row>
    <row r="51" spans="2:16" ht="15.75" customHeight="1" x14ac:dyDescent="0.25">
      <c r="B51" s="775"/>
      <c r="C51" s="777"/>
      <c r="D51" s="564" t="str">
        <f>'שיפור וייעול - בניית תקציב'!C51</f>
        <v>אחר</v>
      </c>
      <c r="E51" s="182">
        <f>'שיפור וייעול - בניית תקציב'!F51</f>
        <v>0</v>
      </c>
      <c r="F51" s="563"/>
      <c r="G51" s="182">
        <f>IF('תקציב קבוע'!F51='נתוני עזר'!$A$10,'תקציב קבוע'!E51,0)</f>
        <v>0</v>
      </c>
      <c r="H51" s="182">
        <f>IF(F51='נתוני עזר'!$A$16,'תקציב קבוע'!E51,0)</f>
        <v>0</v>
      </c>
      <c r="I51" s="479"/>
      <c r="J51" s="177"/>
      <c r="K51" s="1"/>
      <c r="L51" s="84"/>
      <c r="M51" s="84"/>
      <c r="N51" s="84"/>
      <c r="O51" s="837"/>
      <c r="P51" s="84"/>
    </row>
    <row r="52" spans="2:16" ht="15.75" customHeight="1" x14ac:dyDescent="0.25">
      <c r="B52" s="775"/>
      <c r="C52" s="777"/>
      <c r="D52" s="564" t="str">
        <f>'שיפור וייעול - בניית תקציב'!C52</f>
        <v>אחר</v>
      </c>
      <c r="E52" s="182">
        <f>'שיפור וייעול - בניית תקציב'!F52</f>
        <v>0</v>
      </c>
      <c r="F52" s="563"/>
      <c r="G52" s="182">
        <f>IF('תקציב קבוע'!F52='נתוני עזר'!$A$10,'תקציב קבוע'!E52,0)</f>
        <v>0</v>
      </c>
      <c r="H52" s="182">
        <f>IF(F52='נתוני עזר'!$A$16,'תקציב קבוע'!E52,0)</f>
        <v>0</v>
      </c>
      <c r="I52" s="479"/>
      <c r="J52" s="177"/>
      <c r="K52" s="1"/>
      <c r="L52" s="84"/>
      <c r="M52" s="84"/>
      <c r="N52" s="84"/>
      <c r="O52" s="836"/>
      <c r="P52" s="84"/>
    </row>
    <row r="53" spans="2:16" ht="15.75" customHeight="1" x14ac:dyDescent="0.25">
      <c r="B53" s="775"/>
      <c r="C53" s="777"/>
      <c r="D53" s="564" t="str">
        <f>'שיפור וייעול - בניית תקציב'!C53</f>
        <v>אחר</v>
      </c>
      <c r="E53" s="182">
        <f>'שיפור וייעול - בניית תקציב'!F53</f>
        <v>0</v>
      </c>
      <c r="F53" s="563"/>
      <c r="G53" s="182">
        <f>IF('תקציב קבוע'!F53='נתוני עזר'!$A$10,'תקציב קבוע'!E53,0)</f>
        <v>0</v>
      </c>
      <c r="H53" s="182">
        <f>IF(F53='נתוני עזר'!$A$16,'תקציב קבוע'!E53,0)</f>
        <v>0</v>
      </c>
      <c r="I53" s="479"/>
      <c r="J53" s="177"/>
      <c r="K53" s="1"/>
      <c r="L53" s="84"/>
      <c r="M53" s="84"/>
      <c r="N53" s="84"/>
      <c r="O53" s="178"/>
      <c r="P53" s="84"/>
    </row>
    <row r="54" spans="2:16" ht="15.75" customHeight="1" x14ac:dyDescent="0.25">
      <c r="B54" s="197"/>
      <c r="C54" s="197"/>
      <c r="D54" s="197"/>
      <c r="E54" s="197"/>
      <c r="F54" s="197"/>
      <c r="G54" s="579"/>
      <c r="H54" s="579"/>
      <c r="I54" s="479"/>
      <c r="J54" s="177"/>
      <c r="K54" s="84"/>
      <c r="L54" s="84"/>
      <c r="M54" s="84"/>
      <c r="N54" s="84"/>
      <c r="O54" s="84"/>
      <c r="P54" s="84"/>
    </row>
    <row r="55" spans="2:16" ht="42" customHeight="1" x14ac:dyDescent="0.25">
      <c r="B55" s="863" t="s">
        <v>407</v>
      </c>
      <c r="C55" s="774"/>
      <c r="D55" s="131" t="str">
        <f>'שיפור וייעול - בניית תקציב'!C55</f>
        <v>סלולרי</v>
      </c>
      <c r="E55" s="182">
        <f>'שיפור וייעול - בניית תקציב'!F55</f>
        <v>0</v>
      </c>
      <c r="F55" s="580"/>
      <c r="G55" s="182">
        <f>IF('תקציב קבוע'!F55='נתוני עזר'!$A$10,'תקציב קבוע'!E55,0)</f>
        <v>0</v>
      </c>
      <c r="H55" s="182">
        <f>IF(F55='נתוני עזר'!$A$16,'תקציב קבוע'!E55,0)</f>
        <v>0</v>
      </c>
      <c r="I55" s="479"/>
      <c r="J55" s="177"/>
      <c r="K55" s="84"/>
      <c r="L55" s="84"/>
      <c r="M55" s="84"/>
      <c r="N55" s="84"/>
      <c r="O55" s="84"/>
      <c r="P55" s="84"/>
    </row>
    <row r="56" spans="2:16" ht="14.25" customHeight="1" x14ac:dyDescent="0.25">
      <c r="B56" s="775"/>
      <c r="C56" s="777"/>
      <c r="D56" s="131" t="str">
        <f>'שיפור וייעול - בניית תקציב'!C56</f>
        <v>טלפון קווי</v>
      </c>
      <c r="E56" s="182">
        <f>'שיפור וייעול - בניית תקציב'!F56</f>
        <v>0</v>
      </c>
      <c r="F56" s="563"/>
      <c r="G56" s="182">
        <f>IF('תקציב קבוע'!F56='נתוני עזר'!$A$10,'תקציב קבוע'!E56,0)</f>
        <v>0</v>
      </c>
      <c r="H56" s="182">
        <f>IF(F56='נתוני עזר'!$A$16,'תקציב קבוע'!E56,0)</f>
        <v>0</v>
      </c>
      <c r="I56" s="479"/>
      <c r="J56" s="177"/>
      <c r="K56" s="84"/>
      <c r="L56" s="84"/>
      <c r="M56" s="84"/>
      <c r="N56" s="84"/>
      <c r="O56" s="84"/>
      <c r="P56" s="84"/>
    </row>
    <row r="57" spans="2:16" ht="22.5" customHeight="1" x14ac:dyDescent="0.25">
      <c r="B57" s="775"/>
      <c r="C57" s="777"/>
      <c r="D57" s="131" t="str">
        <f>'שיפור וייעול - בניית תקציב'!C57</f>
        <v>אינטרנט</v>
      </c>
      <c r="E57" s="182">
        <f>'שיפור וייעול - בניית תקציב'!F57</f>
        <v>0</v>
      </c>
      <c r="F57" s="563"/>
      <c r="G57" s="182">
        <f>IF('תקציב קבוע'!F57='נתוני עזר'!$A$10,'תקציב קבוע'!E57,0)</f>
        <v>0</v>
      </c>
      <c r="H57" s="182">
        <f>IF(F57='נתוני עזר'!$A$16,'תקציב קבוע'!E57,0)</f>
        <v>0</v>
      </c>
      <c r="I57" s="479"/>
      <c r="J57" s="177"/>
      <c r="K57" s="84"/>
      <c r="L57" s="84"/>
      <c r="M57" s="84"/>
      <c r="N57" s="84"/>
      <c r="O57" s="84"/>
      <c r="P57" s="84"/>
    </row>
    <row r="58" spans="2:16" ht="22.5" customHeight="1" x14ac:dyDescent="0.25">
      <c r="B58" s="775"/>
      <c r="C58" s="777"/>
      <c r="D58" s="131" t="str">
        <f>'שיפור וייעול - בניית תקציב'!C58</f>
        <v>תקשורת בינלאומית</v>
      </c>
      <c r="E58" s="182">
        <f>'שיפור וייעול - בניית תקציב'!F58</f>
        <v>0</v>
      </c>
      <c r="F58" s="563"/>
      <c r="G58" s="182">
        <f>IF('תקציב קבוע'!F58='נתוני עזר'!$A$10,'תקציב קבוע'!E58,0)</f>
        <v>0</v>
      </c>
      <c r="H58" s="182">
        <f>IF(F58='נתוני עזר'!$A$16,'תקציב קבוע'!E58,0)</f>
        <v>0</v>
      </c>
      <c r="I58" s="479"/>
      <c r="J58" s="177"/>
      <c r="K58" s="84"/>
      <c r="L58" s="84"/>
      <c r="M58" s="84"/>
      <c r="N58" s="84"/>
      <c r="O58" s="84"/>
      <c r="P58" s="84"/>
    </row>
    <row r="59" spans="2:16" ht="22.5" customHeight="1" x14ac:dyDescent="0.25">
      <c r="B59" s="775"/>
      <c r="C59" s="777"/>
      <c r="D59" s="131" t="str">
        <f>'שיפור וייעול - בניית תקציב'!C59</f>
        <v>שונות</v>
      </c>
      <c r="E59" s="182">
        <f>'שיפור וייעול - בניית תקציב'!F59</f>
        <v>0</v>
      </c>
      <c r="F59" s="563"/>
      <c r="G59" s="182"/>
      <c r="H59" s="182"/>
      <c r="I59" s="479"/>
      <c r="J59" s="177"/>
      <c r="K59" s="84"/>
      <c r="L59" s="84"/>
      <c r="M59" s="84"/>
      <c r="N59" s="84"/>
      <c r="O59" s="84"/>
      <c r="P59" s="84"/>
    </row>
    <row r="60" spans="2:16" ht="22.5" customHeight="1" x14ac:dyDescent="0.25">
      <c r="B60" s="775"/>
      <c r="C60" s="777"/>
      <c r="D60" s="131" t="str">
        <f>'שיפור וייעול - בניית תקציב'!C60</f>
        <v>אחר</v>
      </c>
      <c r="E60" s="182">
        <f>'שיפור וייעול - בניית תקציב'!F60</f>
        <v>0</v>
      </c>
      <c r="F60" s="563"/>
      <c r="G60" s="182"/>
      <c r="H60" s="182"/>
      <c r="I60" s="479"/>
      <c r="J60" s="177"/>
      <c r="K60" s="84"/>
      <c r="L60" s="84"/>
      <c r="M60" s="84"/>
      <c r="N60" s="84"/>
      <c r="O60" s="84"/>
      <c r="P60" s="84"/>
    </row>
    <row r="61" spans="2:16" ht="22.5" customHeight="1" x14ac:dyDescent="0.25">
      <c r="B61" s="775"/>
      <c r="C61" s="777"/>
      <c r="D61" s="564" t="str">
        <f>'שיפור וייעול - בניית תקציב'!C61</f>
        <v>אחר</v>
      </c>
      <c r="E61" s="182">
        <f>'שיפור וייעול - בניית תקציב'!F61</f>
        <v>0</v>
      </c>
      <c r="F61" s="563"/>
      <c r="G61" s="182"/>
      <c r="H61" s="182"/>
      <c r="I61" s="479"/>
      <c r="J61" s="177"/>
      <c r="K61" s="84"/>
      <c r="L61" s="84"/>
      <c r="M61" s="84"/>
      <c r="N61" s="84"/>
      <c r="O61" s="84"/>
      <c r="P61" s="84"/>
    </row>
    <row r="62" spans="2:16" ht="22.5" customHeight="1" x14ac:dyDescent="0.25">
      <c r="B62" s="775"/>
      <c r="C62" s="777"/>
      <c r="D62" s="564" t="str">
        <f>'שיפור וייעול - בניית תקציב'!C62</f>
        <v>אחר</v>
      </c>
      <c r="E62" s="182">
        <f>'שיפור וייעול - בניית תקציב'!F62</f>
        <v>0</v>
      </c>
      <c r="F62" s="563"/>
      <c r="G62" s="182">
        <f>IF('תקציב קבוע'!F62='נתוני עזר'!$A$10,'תקציב קבוע'!E62,0)</f>
        <v>0</v>
      </c>
      <c r="H62" s="182">
        <f>IF(F62='נתוני עזר'!$A$16,'תקציב קבוע'!E62,0)</f>
        <v>0</v>
      </c>
      <c r="I62" s="475"/>
      <c r="J62" s="177"/>
      <c r="K62" s="84"/>
      <c r="L62" s="84"/>
      <c r="M62" s="84"/>
      <c r="N62" s="84"/>
      <c r="O62" s="84"/>
      <c r="P62" s="84"/>
    </row>
    <row r="63" spans="2:16" ht="15.75" customHeight="1" x14ac:dyDescent="0.25">
      <c r="B63" s="775"/>
      <c r="C63" s="777"/>
      <c r="D63" s="564" t="str">
        <f>'שיפור וייעול - בניית תקציב'!C63</f>
        <v>אחר</v>
      </c>
      <c r="E63" s="182">
        <f>'שיפור וייעול - בניית תקציב'!F63</f>
        <v>0</v>
      </c>
      <c r="F63" s="563"/>
      <c r="G63" s="182">
        <f>IF('תקציב קבוע'!F63='נתוני עזר'!$A$10,'תקציב קבוע'!E63,0)</f>
        <v>0</v>
      </c>
      <c r="H63" s="182">
        <f>IF(F63='נתוני עזר'!$A$16,'תקציב קבוע'!E63,0)</f>
        <v>0</v>
      </c>
      <c r="I63" s="479"/>
      <c r="J63" s="177"/>
      <c r="K63" s="84"/>
      <c r="L63" s="84"/>
      <c r="M63" s="84"/>
      <c r="N63" s="84"/>
      <c r="O63" s="84"/>
      <c r="P63" s="84"/>
    </row>
    <row r="64" spans="2:16" ht="15.75" customHeight="1" x14ac:dyDescent="0.25">
      <c r="B64" s="775"/>
      <c r="C64" s="777"/>
      <c r="D64" s="564" t="str">
        <f>'שיפור וייעול - בניית תקציב'!C64</f>
        <v>אחר</v>
      </c>
      <c r="E64" s="182">
        <f>'שיפור וייעול - בניית תקציב'!F64</f>
        <v>0</v>
      </c>
      <c r="F64" s="563"/>
      <c r="G64" s="182">
        <f>IF('תקציב קבוע'!F64='נתוני עזר'!$A$10,'תקציב קבוע'!E64,0)</f>
        <v>0</v>
      </c>
      <c r="H64" s="182">
        <f>IF(F64='נתוני עזר'!$A$16,'תקציב קבוע'!E64,0)</f>
        <v>0</v>
      </c>
      <c r="I64" s="195"/>
      <c r="J64" s="177"/>
      <c r="K64" s="84"/>
      <c r="L64" s="84"/>
      <c r="M64" s="84"/>
      <c r="N64" s="84"/>
      <c r="O64" s="84"/>
      <c r="P64" s="84"/>
    </row>
    <row r="65" spans="2:15" ht="15.75" customHeight="1" x14ac:dyDescent="0.25">
      <c r="B65" s="775"/>
      <c r="C65" s="777"/>
      <c r="D65" s="564" t="str">
        <f>'שיפור וייעול - בניית תקציב'!C65</f>
        <v>אחר</v>
      </c>
      <c r="E65" s="182">
        <f>'שיפור וייעול - בניית תקציב'!F65</f>
        <v>0</v>
      </c>
      <c r="F65" s="563"/>
      <c r="G65" s="182">
        <f>IF('תקציב קבוע'!F65='נתוני עזר'!$A$10,'תקציב קבוע'!E65,0)</f>
        <v>0</v>
      </c>
      <c r="H65" s="182">
        <f>IF(F65='נתוני עזר'!$A$16,'תקציב קבוע'!E65,0)</f>
        <v>0</v>
      </c>
      <c r="I65" s="195"/>
      <c r="J65" s="177"/>
      <c r="K65" s="84"/>
      <c r="L65" s="84"/>
      <c r="M65" s="84"/>
      <c r="N65" s="84"/>
      <c r="O65" s="84"/>
    </row>
    <row r="66" spans="2:15" ht="15.75" customHeight="1" x14ac:dyDescent="0.25">
      <c r="B66" s="197"/>
      <c r="C66" s="197"/>
      <c r="D66" s="197"/>
      <c r="E66" s="197"/>
      <c r="F66" s="221"/>
      <c r="G66" s="577"/>
      <c r="H66" s="577"/>
      <c r="I66" s="195"/>
      <c r="J66" s="177"/>
      <c r="K66" s="1"/>
      <c r="L66" s="84"/>
      <c r="M66" s="84"/>
      <c r="N66" s="84"/>
      <c r="O66" s="178"/>
    </row>
    <row r="67" spans="2:15" ht="52.5" customHeight="1" x14ac:dyDescent="0.25">
      <c r="B67" s="863" t="s">
        <v>156</v>
      </c>
      <c r="C67" s="774"/>
      <c r="D67" s="131" t="str">
        <f>'שיפור וייעול - בניית תקציב'!C67</f>
        <v>דמי ניהול חשבון</v>
      </c>
      <c r="E67" s="182">
        <f>'שיפור וייעול - בניית תקציב'!F67</f>
        <v>0</v>
      </c>
      <c r="F67" s="563"/>
      <c r="G67" s="182">
        <f>IF('תקציב קבוע'!F73='נתוני עזר'!$A$10,'תקציב קבוע'!E73,0)</f>
        <v>0</v>
      </c>
      <c r="H67" s="182">
        <f>IF(F67='נתוני עזר'!$A$16,'תקציב קבוע'!E67,0)</f>
        <v>0</v>
      </c>
      <c r="I67" s="195"/>
      <c r="J67" s="177"/>
      <c r="K67" s="1"/>
      <c r="L67" s="84"/>
      <c r="M67" s="84"/>
      <c r="N67" s="84"/>
      <c r="O67" s="178"/>
    </row>
    <row r="68" spans="2:15" ht="48" customHeight="1" x14ac:dyDescent="0.25">
      <c r="B68" s="775"/>
      <c r="C68" s="777"/>
      <c r="D68" s="131" t="str">
        <f>'שיפור וייעול - בניית תקציב'!C68</f>
        <v>דמי ניהול כרטיס אשראי</v>
      </c>
      <c r="E68" s="182">
        <f>'שיפור וייעול - בניית תקציב'!F68</f>
        <v>0</v>
      </c>
      <c r="F68" s="563"/>
      <c r="G68" s="182">
        <f>IF('תקציב קבוע'!F74='נתוני עזר'!$A$10,'תקציב קבוע'!E74,0)</f>
        <v>0</v>
      </c>
      <c r="H68" s="182">
        <f>IF(F68='נתוני עזר'!$A$16,'תקציב קבוע'!E68,0)</f>
        <v>0</v>
      </c>
      <c r="I68" s="195"/>
      <c r="J68" s="177"/>
      <c r="K68" s="1"/>
      <c r="L68" s="84"/>
      <c r="M68" s="84"/>
      <c r="N68" s="84"/>
      <c r="O68" s="178"/>
    </row>
    <row r="69" spans="2:15" ht="30.75" customHeight="1" x14ac:dyDescent="0.25">
      <c r="B69" s="775"/>
      <c r="C69" s="777"/>
      <c r="D69" s="564" t="str">
        <f>'שיפור וייעול - בניית תקציב'!C69</f>
        <v>אחר</v>
      </c>
      <c r="E69" s="182">
        <f>'שיפור וייעול - בניית תקציב'!F69</f>
        <v>0</v>
      </c>
      <c r="F69" s="563"/>
      <c r="G69" s="182">
        <f>IF('תקציב קבוע'!F72='נתוני עזר'!$A$10,'תקציב קבוע'!E72,0)</f>
        <v>0</v>
      </c>
      <c r="H69" s="182">
        <f>IF(F69='נתוני עזר'!$A$16,'תקציב קבוע'!E69,0)</f>
        <v>0</v>
      </c>
      <c r="I69" s="195"/>
      <c r="J69" s="177"/>
      <c r="K69" s="1"/>
      <c r="L69" s="84"/>
      <c r="M69" s="84"/>
      <c r="N69" s="1"/>
      <c r="O69" s="838"/>
    </row>
    <row r="70" spans="2:15" ht="24" customHeight="1" x14ac:dyDescent="0.25">
      <c r="B70" s="775"/>
      <c r="C70" s="777"/>
      <c r="D70" s="564" t="str">
        <f>'שיפור וייעול - בניית תקציב'!C70</f>
        <v>אחר</v>
      </c>
      <c r="E70" s="182">
        <f>'שיפור וייעול - בניית תקציב'!F70</f>
        <v>0</v>
      </c>
      <c r="F70" s="563"/>
      <c r="G70" s="182">
        <f>IF('תקציב קבוע'!F73='נתוני עזר'!$A$10,'תקציב קבוע'!E73,0)</f>
        <v>0</v>
      </c>
      <c r="H70" s="182">
        <f>IF(F70='נתוני עזר'!$A$16,'תקציב קבוע'!E70,0)</f>
        <v>0</v>
      </c>
      <c r="I70" s="195"/>
      <c r="J70" s="177"/>
      <c r="K70" s="1"/>
      <c r="L70" s="84"/>
      <c r="M70" s="84"/>
      <c r="N70" s="838"/>
      <c r="O70" s="836"/>
    </row>
    <row r="71" spans="2:15" ht="15.75" customHeight="1" x14ac:dyDescent="0.25">
      <c r="B71" s="775"/>
      <c r="C71" s="777"/>
      <c r="D71" s="564" t="str">
        <f>'שיפור וייעול - בניית תקציב'!C71</f>
        <v>אחר</v>
      </c>
      <c r="E71" s="182">
        <f>'שיפור וייעול - בניית תקציב'!F71</f>
        <v>0</v>
      </c>
      <c r="F71" s="563"/>
      <c r="G71" s="182">
        <f>IF('תקציב קבוע'!F67='נתוני עזר'!$A$10,'תקציב קבוע'!E67,0)</f>
        <v>0</v>
      </c>
      <c r="H71" s="182">
        <f>IF(F71='נתוני עזר'!$A$16,'תקציב קבוע'!E71,0)</f>
        <v>0</v>
      </c>
      <c r="I71" s="195"/>
      <c r="J71" s="177"/>
      <c r="K71" s="1"/>
      <c r="L71" s="497"/>
      <c r="M71" s="497"/>
      <c r="N71" s="836"/>
      <c r="O71" s="1"/>
    </row>
    <row r="72" spans="2:15" ht="63.75" customHeight="1" x14ac:dyDescent="0.25">
      <c r="B72" s="775"/>
      <c r="C72" s="777"/>
      <c r="D72" s="581" t="str">
        <f>'שיפור וייעול - בניית תקציב'!C72</f>
        <v>החזרי חובות (נלקח מלשונית "התחייבויות")</v>
      </c>
      <c r="E72" s="582">
        <f ca="1">התחיבויות!C68</f>
        <v>0</v>
      </c>
      <c r="F72" s="563"/>
      <c r="G72" s="182">
        <f>IF('תקציב קבוע'!F69='נתוני עזר'!$A$10,'תקציב קבוע'!E69,0)</f>
        <v>0</v>
      </c>
      <c r="H72" s="182">
        <f>IF(F72='נתוני עזר'!$A$16,'תקציב קבוע'!E72,0)</f>
        <v>0</v>
      </c>
      <c r="I72" s="195"/>
      <c r="J72" s="177"/>
      <c r="K72" s="1"/>
      <c r="L72" s="84"/>
      <c r="M72" s="84"/>
      <c r="N72" s="1"/>
      <c r="O72" s="1"/>
    </row>
    <row r="73" spans="2:15" ht="52.5" customHeight="1" x14ac:dyDescent="0.25">
      <c r="B73" s="783"/>
      <c r="C73" s="785"/>
      <c r="D73" s="581" t="str">
        <f>'שיפור וייעול - בניית תקציב'!C73</f>
        <v>ביטוחים (נלקח מלשונית "הגנות כלכליות")</v>
      </c>
      <c r="E73" s="582">
        <f>'הגנות כלכליות'!G31</f>
        <v>0</v>
      </c>
      <c r="F73" s="563"/>
      <c r="G73" s="182">
        <f>IF('תקציב קבוע'!F70='נתוני עזר'!$A$10,'תקציב קבוע'!E70,0)</f>
        <v>0</v>
      </c>
      <c r="H73" s="182">
        <f>IF(F73='נתוני עזר'!$A$16,'תקציב קבוע'!E73,0)</f>
        <v>0</v>
      </c>
      <c r="I73" s="195"/>
      <c r="J73" s="177"/>
      <c r="K73" s="1"/>
      <c r="L73" s="84"/>
      <c r="M73" s="84"/>
      <c r="N73" s="925"/>
      <c r="O73" s="84"/>
    </row>
    <row r="74" spans="2:15" ht="48" customHeight="1" x14ac:dyDescent="0.25">
      <c r="B74" s="975"/>
      <c r="C74" s="796"/>
      <c r="D74" s="583" t="str">
        <f>'שיפור וייעול - בניית תקציב'!C75</f>
        <v>כמה היום מפרישים לבלת"מ</v>
      </c>
      <c r="E74" s="182">
        <f>'שיפור וייעול - בניית תקציב'!F75</f>
        <v>0</v>
      </c>
      <c r="F74" s="563"/>
      <c r="G74" s="182">
        <f>IF('תקציב קבוע'!F71='נתוני עזר'!$A$10,'תקציב קבוע'!E71,0)</f>
        <v>0</v>
      </c>
      <c r="H74" s="182">
        <f>IF(F74='נתוני עזר'!$A$16,'תקציב קבוע'!E74,0)</f>
        <v>0</v>
      </c>
      <c r="I74" s="195"/>
      <c r="J74" s="177"/>
      <c r="K74" s="84"/>
      <c r="L74" s="924"/>
      <c r="M74" s="188"/>
      <c r="N74" s="836"/>
      <c r="O74" s="84"/>
    </row>
    <row r="75" spans="2:15" ht="105" customHeight="1" x14ac:dyDescent="0.25">
      <c r="B75" s="975"/>
      <c r="C75" s="796"/>
      <c r="D75" s="583" t="str">
        <f>'שיפור וייעול - בניית תקציב'!C76</f>
        <v>כמה היום מפרישים ליעדים (נלקח מלשונית חסכונות)</v>
      </c>
      <c r="E75" s="182">
        <f>'שיפור וייעול - בניית תקציב'!F76</f>
        <v>0</v>
      </c>
      <c r="F75" s="563"/>
      <c r="G75" s="182">
        <f>IF('תקציב קבוע'!F75='נתוני עזר'!$A$10,'תקציב קבוע'!E75,0)</f>
        <v>0</v>
      </c>
      <c r="H75" s="182">
        <f>IF(F75='נתוני עזר'!$A$16,'תקציב קבוע'!E75,0)</f>
        <v>0</v>
      </c>
      <c r="I75" s="195"/>
      <c r="J75" s="177"/>
      <c r="K75" s="84"/>
      <c r="L75" s="836"/>
      <c r="M75" s="79"/>
      <c r="N75" s="84"/>
      <c r="O75" s="84"/>
    </row>
    <row r="76" spans="2:15" ht="15.75" customHeight="1" x14ac:dyDescent="0.25">
      <c r="B76" s="197"/>
      <c r="C76" s="197"/>
      <c r="D76" s="197"/>
      <c r="E76" s="197"/>
      <c r="F76" s="221"/>
      <c r="G76" s="577"/>
      <c r="H76" s="577"/>
      <c r="I76" s="195"/>
      <c r="J76" s="177"/>
      <c r="K76" s="84"/>
      <c r="L76" s="84"/>
      <c r="M76" s="84"/>
      <c r="N76" s="84"/>
      <c r="O76" s="84"/>
    </row>
    <row r="77" spans="2:15" ht="33" customHeight="1" x14ac:dyDescent="0.4">
      <c r="B77" s="976" t="s">
        <v>168</v>
      </c>
      <c r="C77" s="806"/>
      <c r="D77" s="796"/>
      <c r="E77" s="980">
        <f ca="1">SUM(E6:E75)</f>
        <v>0</v>
      </c>
      <c r="F77" s="796"/>
      <c r="G77" s="584"/>
      <c r="H77" s="584"/>
      <c r="I77" s="195"/>
      <c r="J77" s="177"/>
      <c r="K77" s="84"/>
      <c r="L77" s="84"/>
      <c r="M77" s="84"/>
      <c r="N77" s="84"/>
      <c r="O77" s="84"/>
    </row>
    <row r="78" spans="2:15" ht="15.75" customHeight="1" x14ac:dyDescent="0.25">
      <c r="B78" s="203"/>
      <c r="C78" s="203"/>
      <c r="D78" s="203"/>
      <c r="E78" s="204"/>
      <c r="F78" s="206"/>
      <c r="G78" s="566"/>
      <c r="H78" s="566"/>
      <c r="I78" s="195"/>
      <c r="J78" s="177"/>
      <c r="K78" s="84"/>
      <c r="L78" s="84"/>
      <c r="M78" s="84"/>
      <c r="N78" s="84"/>
      <c r="O78" s="84"/>
    </row>
    <row r="79" spans="2:15" ht="71.25" customHeight="1" x14ac:dyDescent="0.25">
      <c r="B79" s="977" t="s">
        <v>169</v>
      </c>
      <c r="C79" s="854"/>
      <c r="D79" s="130" t="s">
        <v>85</v>
      </c>
      <c r="E79" s="130" t="s">
        <v>368</v>
      </c>
      <c r="F79" s="130" t="s">
        <v>395</v>
      </c>
      <c r="G79" s="561" t="s">
        <v>396</v>
      </c>
      <c r="H79" s="561" t="s">
        <v>397</v>
      </c>
      <c r="I79" s="195"/>
      <c r="J79" s="177"/>
      <c r="K79" s="84"/>
      <c r="L79" s="84"/>
      <c r="M79" s="84"/>
      <c r="N79" s="84"/>
      <c r="O79" s="84"/>
    </row>
    <row r="80" spans="2:15" ht="35.25" customHeight="1" x14ac:dyDescent="0.25">
      <c r="B80" s="978" t="s">
        <v>386</v>
      </c>
      <c r="C80" s="777"/>
      <c r="D80" s="131" t="str">
        <f>'שיפור וייעול - בניית תקציב'!C81</f>
        <v>סופר</v>
      </c>
      <c r="E80" s="182">
        <f>'שיפור וייעול - בניית תקציב'!F81</f>
        <v>0</v>
      </c>
      <c r="F80" s="563"/>
      <c r="G80" s="182">
        <f>IF('תקציב קבוע'!F80='נתוני עזר'!$A$10,'תקציב קבוע'!E80,0)</f>
        <v>0</v>
      </c>
      <c r="H80" s="182">
        <f>IF(F80='נתוני עזר'!$A$16,'תקציב קבוע'!E80,0)</f>
        <v>0</v>
      </c>
      <c r="I80" s="195"/>
      <c r="J80" s="177"/>
      <c r="K80" s="84"/>
      <c r="L80" s="84"/>
      <c r="M80" s="84"/>
      <c r="N80" s="84"/>
      <c r="O80" s="84"/>
    </row>
    <row r="81" spans="2:8" ht="18.75" customHeight="1" x14ac:dyDescent="0.25">
      <c r="B81" s="775"/>
      <c r="C81" s="777"/>
      <c r="D81" s="131" t="str">
        <f>'שיפור וייעול - בניית תקציב'!C82</f>
        <v>מכולת</v>
      </c>
      <c r="E81" s="182">
        <f>'שיפור וייעול - בניית תקציב'!F82</f>
        <v>0</v>
      </c>
      <c r="F81" s="563"/>
      <c r="G81" s="182">
        <f>IF('תקציב קבוע'!F81='נתוני עזר'!$A$10,'תקציב קבוע'!E81,0)</f>
        <v>0</v>
      </c>
      <c r="H81" s="182">
        <f>IF(F81='נתוני עזר'!$A$16,'תקציב קבוע'!E81,0)</f>
        <v>0</v>
      </c>
    </row>
    <row r="82" spans="2:8" ht="21.75" customHeight="1" x14ac:dyDescent="0.25">
      <c r="B82" s="775"/>
      <c r="C82" s="777"/>
      <c r="D82" s="131" t="str">
        <f>'שיפור וייעול - בניית תקציב'!C83</f>
        <v>השלמות</v>
      </c>
      <c r="E82" s="182">
        <f>'שיפור וייעול - בניית תקציב'!F83</f>
        <v>0</v>
      </c>
      <c r="F82" s="563"/>
      <c r="G82" s="182">
        <f>IF('תקציב קבוע'!F82='נתוני עזר'!$A$10,'תקציב קבוע'!E82,0)</f>
        <v>0</v>
      </c>
      <c r="H82" s="182">
        <f>IF(F82='נתוני עזר'!$A$16,'תקציב קבוע'!E82,0)</f>
        <v>0</v>
      </c>
    </row>
    <row r="83" spans="2:8" ht="15.75" customHeight="1" x14ac:dyDescent="0.25">
      <c r="B83" s="775"/>
      <c r="C83" s="777"/>
      <c r="D83" s="131" t="str">
        <f>'שיפור וייעול - בניית תקציב'!C84</f>
        <v>בשר</v>
      </c>
      <c r="E83" s="182">
        <f>'שיפור וייעול - בניית תקציב'!F84</f>
        <v>0</v>
      </c>
      <c r="F83" s="563"/>
      <c r="G83" s="182">
        <f>IF('תקציב קבוע'!F83='נתוני עזר'!$A$10,'תקציב קבוע'!E83,0)</f>
        <v>0</v>
      </c>
      <c r="H83" s="182">
        <f>IF(F83='נתוני עזר'!$A$16,'תקציב קבוע'!E83,0)</f>
        <v>0</v>
      </c>
    </row>
    <row r="84" spans="2:8" ht="21" customHeight="1" x14ac:dyDescent="0.25">
      <c r="B84" s="775"/>
      <c r="C84" s="777"/>
      <c r="D84" s="131" t="str">
        <f>'שיפור וייעול - בניית תקציב'!C85</f>
        <v>ירקן</v>
      </c>
      <c r="E84" s="182">
        <f>'שיפור וייעול - בניית תקציב'!F85</f>
        <v>0</v>
      </c>
      <c r="F84" s="563"/>
      <c r="G84" s="182">
        <f>IF('תקציב קבוע'!F84='נתוני עזר'!$A$10,'תקציב קבוע'!E84,0)</f>
        <v>0</v>
      </c>
      <c r="H84" s="182">
        <f>IF(F84='נתוני עזר'!$A$16,'תקציב קבוע'!E84,0)</f>
        <v>0</v>
      </c>
    </row>
    <row r="85" spans="2:8" ht="20.25" customHeight="1" x14ac:dyDescent="0.25">
      <c r="B85" s="775"/>
      <c r="C85" s="777"/>
      <c r="D85" s="131" t="str">
        <f>'שיפור וייעול - בניית תקציב'!C86</f>
        <v>סופר פארם</v>
      </c>
      <c r="E85" s="182">
        <f>'שיפור וייעול - בניית תקציב'!F86</f>
        <v>0</v>
      </c>
      <c r="F85" s="563"/>
      <c r="G85" s="182">
        <f>IF('תקציב קבוע'!F85='נתוני עזר'!$A$10,'תקציב קבוע'!E85,0)</f>
        <v>0</v>
      </c>
      <c r="H85" s="182">
        <f>IF(F85='נתוני עזר'!$A$16,'תקציב קבוע'!E85,0)</f>
        <v>0</v>
      </c>
    </row>
    <row r="86" spans="2:8" ht="17.25" customHeight="1" x14ac:dyDescent="0.25">
      <c r="B86" s="775"/>
      <c r="C86" s="777"/>
      <c r="D86" s="131" t="str">
        <f>'שיפור וייעול - בניית תקציב'!C87</f>
        <v>סיגריות</v>
      </c>
      <c r="E86" s="182">
        <f>'שיפור וייעול - בניית תקציב'!F87</f>
        <v>0</v>
      </c>
      <c r="F86" s="563"/>
      <c r="G86" s="182">
        <f>IF('תקציב קבוע'!F86='נתוני עזר'!$A$10,'תקציב קבוע'!E86,0)</f>
        <v>0</v>
      </c>
      <c r="H86" s="182">
        <f>IF(F86='נתוני עזר'!$A$16,'תקציב קבוע'!E86,0)</f>
        <v>0</v>
      </c>
    </row>
    <row r="87" spans="2:8" ht="17.25" customHeight="1" x14ac:dyDescent="0.25">
      <c r="B87" s="775"/>
      <c r="C87" s="777"/>
      <c r="D87" s="131" t="str">
        <f>'שיפור וייעול - בניית תקציב'!C88</f>
        <v xml:space="preserve">הוצאות תינוקות </v>
      </c>
      <c r="E87" s="182">
        <f>'שיפור וייעול - בניית תקציב'!F88</f>
        <v>0</v>
      </c>
      <c r="F87" s="563"/>
      <c r="G87" s="182">
        <f>IF('תקציב קבוע'!F87='נתוני עזר'!$A$10,'תקציב קבוע'!E87,0)</f>
        <v>0</v>
      </c>
      <c r="H87" s="182">
        <f>IF(F87='נתוני עזר'!$A$16,'תקציב קבוע'!E87,0)</f>
        <v>0</v>
      </c>
    </row>
    <row r="88" spans="2:8" ht="68.25" customHeight="1" x14ac:dyDescent="0.25">
      <c r="B88" s="775"/>
      <c r="C88" s="777"/>
      <c r="D88" s="131" t="str">
        <f>'שיפור וייעול - בניית תקציב'!C89</f>
        <v>ביגוד והנעלה (למלא או כאן או בחלק של המחשבונים)</v>
      </c>
      <c r="E88" s="182">
        <f>'שיפור וייעול - בניית תקציב'!F89</f>
        <v>0</v>
      </c>
      <c r="F88" s="563"/>
      <c r="G88" s="182">
        <f>IF('תקציב קבוע'!F88='נתוני עזר'!$A$10,'תקציב קבוע'!E88,0)</f>
        <v>0</v>
      </c>
      <c r="H88" s="182">
        <f>IF(F88='נתוני עזר'!$A$16,'תקציב קבוע'!E88,0)</f>
        <v>0</v>
      </c>
    </row>
    <row r="89" spans="2:8" ht="15.75" customHeight="1" x14ac:dyDescent="0.25">
      <c r="B89" s="775"/>
      <c r="C89" s="777"/>
      <c r="D89" s="564" t="str">
        <f>'שיפור וייעול - בניית תקציב'!C90</f>
        <v>אורגני/טבעי</v>
      </c>
      <c r="E89" s="182">
        <f>'שיפור וייעול - בניית תקציב'!F90</f>
        <v>0</v>
      </c>
      <c r="F89" s="563"/>
      <c r="G89" s="182">
        <f>IF('תקציב קבוע'!F89='נתוני עזר'!$A$10,'תקציב קבוע'!E89,0)</f>
        <v>0</v>
      </c>
      <c r="H89" s="182">
        <f>IF(F89='נתוני עזר'!$A$16,'תקציב קבוע'!E89,0)</f>
        <v>0</v>
      </c>
    </row>
    <row r="90" spans="2:8" ht="15.75" customHeight="1" x14ac:dyDescent="0.25">
      <c r="B90" s="775"/>
      <c r="C90" s="777"/>
      <c r="D90" s="564" t="str">
        <f>'שיפור וייעול - בניית תקציב'!C91</f>
        <v>אחר</v>
      </c>
      <c r="E90" s="182">
        <f>'שיפור וייעול - בניית תקציב'!F91</f>
        <v>0</v>
      </c>
      <c r="F90" s="563"/>
      <c r="G90" s="182">
        <f>IF('תקציב קבוע'!F90='נתוני עזר'!$A$10,'תקציב קבוע'!E90,0)</f>
        <v>0</v>
      </c>
      <c r="H90" s="182">
        <f>IF(F90='נתוני עזר'!$A$16,'תקציב קבוע'!E90,0)</f>
        <v>0</v>
      </c>
    </row>
    <row r="91" spans="2:8" ht="15.75" customHeight="1" x14ac:dyDescent="0.25">
      <c r="B91" s="775"/>
      <c r="C91" s="777"/>
      <c r="D91" s="564" t="str">
        <f>'שיפור וייעול - בניית תקציב'!C92</f>
        <v>אחר</v>
      </c>
      <c r="E91" s="182">
        <f>'שיפור וייעול - בניית תקציב'!F92</f>
        <v>0</v>
      </c>
      <c r="F91" s="563"/>
      <c r="G91" s="182">
        <f>IF('תקציב קבוע'!F91='נתוני עזר'!$A$10,'תקציב קבוע'!E91,0)</f>
        <v>0</v>
      </c>
      <c r="H91" s="182">
        <f>IF(F91='נתוני עזר'!$A$16,'תקציב קבוע'!E91,0)</f>
        <v>0</v>
      </c>
    </row>
    <row r="92" spans="2:8" ht="15.75" customHeight="1" x14ac:dyDescent="0.25">
      <c r="B92" s="775"/>
      <c r="C92" s="777"/>
      <c r="D92" s="564" t="str">
        <f>'שיפור וייעול - בניית תקציב'!C93</f>
        <v>אחר</v>
      </c>
      <c r="E92" s="182">
        <f>'שיפור וייעול - בניית תקציב'!F93</f>
        <v>0</v>
      </c>
      <c r="F92" s="563"/>
      <c r="G92" s="182">
        <f>IF('תקציב קבוע'!F92='נתוני עזר'!$A$10,'תקציב קבוע'!E92,0)</f>
        <v>0</v>
      </c>
      <c r="H92" s="182">
        <f>IF(F92='נתוני עזר'!$A$16,'תקציב קבוע'!E92,0)</f>
        <v>0</v>
      </c>
    </row>
    <row r="93" spans="2:8" ht="15.75" customHeight="1" x14ac:dyDescent="0.25">
      <c r="B93" s="775"/>
      <c r="C93" s="777"/>
      <c r="D93" s="564" t="str">
        <f>'שיפור וייעול - בניית תקציב'!C94</f>
        <v>אחר</v>
      </c>
      <c r="E93" s="182">
        <f>'שיפור וייעול - בניית תקציב'!F94</f>
        <v>0</v>
      </c>
      <c r="F93" s="563"/>
      <c r="G93" s="182">
        <f>IF('תקציב קבוע'!F93='נתוני עזר'!$A$10,'תקציב קבוע'!E93,0)</f>
        <v>0</v>
      </c>
      <c r="H93" s="182">
        <f>IF(F93='נתוני עזר'!$A$16,'תקציב קבוע'!E93,0)</f>
        <v>0</v>
      </c>
    </row>
    <row r="94" spans="2:8" ht="15.75" customHeight="1" x14ac:dyDescent="0.25">
      <c r="B94" s="775"/>
      <c r="C94" s="777"/>
      <c r="D94" s="564" t="str">
        <f>'שיפור וייעול - בניית תקציב'!C95</f>
        <v>אחר</v>
      </c>
      <c r="E94" s="182">
        <f>'שיפור וייעול - בניית תקציב'!F95</f>
        <v>0</v>
      </c>
      <c r="F94" s="563"/>
      <c r="G94" s="182">
        <f>IF('תקציב קבוע'!F94='נתוני עזר'!$A$10,'תקציב קבוע'!E94,0)</f>
        <v>0</v>
      </c>
      <c r="H94" s="182">
        <f>IF(F94='נתוני עזר'!$A$16,'תקציב קבוע'!E94,0)</f>
        <v>0</v>
      </c>
    </row>
    <row r="95" spans="2:8" ht="15.75" customHeight="1" x14ac:dyDescent="0.25">
      <c r="B95" s="775"/>
      <c r="C95" s="777"/>
      <c r="D95" s="564" t="str">
        <f>'שיפור וייעול - בניית תקציב'!C96</f>
        <v>אחר</v>
      </c>
      <c r="E95" s="182">
        <f>'שיפור וייעול - בניית תקציב'!F96</f>
        <v>0</v>
      </c>
      <c r="F95" s="563"/>
      <c r="G95" s="182">
        <f>IF('תקציב קבוע'!F95='נתוני עזר'!$A$10,'תקציב קבוע'!E95,0)</f>
        <v>0</v>
      </c>
      <c r="H95" s="182">
        <f>IF(F95='נתוני עזר'!$A$16,'תקציב קבוע'!E95,0)</f>
        <v>0</v>
      </c>
    </row>
    <row r="96" spans="2:8" ht="18" customHeight="1" x14ac:dyDescent="0.25">
      <c r="B96" s="775"/>
      <c r="C96" s="777"/>
      <c r="D96" s="564" t="str">
        <f>'שיפור וייעול - בניית תקציב'!C97</f>
        <v>אחר</v>
      </c>
      <c r="E96" s="182">
        <f>'שיפור וייעול - בניית תקציב'!F97</f>
        <v>0</v>
      </c>
      <c r="F96" s="563"/>
      <c r="G96" s="182">
        <f>IF('תקציב קבוע'!F96='נתוני עזר'!$A$10,'תקציב קבוע'!E96,0)</f>
        <v>0</v>
      </c>
      <c r="H96" s="182">
        <f>IF(F96='נתוני עזר'!$A$16,'תקציב קבוע'!E96,0)</f>
        <v>0</v>
      </c>
    </row>
    <row r="97" spans="2:11" ht="15.75" customHeight="1" x14ac:dyDescent="0.25">
      <c r="B97" s="775"/>
      <c r="C97" s="777"/>
      <c r="D97" s="564" t="str">
        <f>'שיפור וייעול - בניית תקציב'!C98</f>
        <v>אחר</v>
      </c>
      <c r="E97" s="182">
        <f>'שיפור וייעול - בניית תקציב'!F98</f>
        <v>0</v>
      </c>
      <c r="F97" s="563"/>
      <c r="G97" s="182">
        <f>IF('תקציב קבוע'!F97='נתוני עזר'!$A$10,'תקציב קבוע'!E97,0)</f>
        <v>0</v>
      </c>
      <c r="H97" s="182">
        <f>IF(F97='נתוני עזר'!$A$16,'תקציב קבוע'!E97,0)</f>
        <v>0</v>
      </c>
      <c r="I97" s="195"/>
      <c r="J97" s="177"/>
      <c r="K97" s="84"/>
    </row>
    <row r="98" spans="2:11" ht="15.75" customHeight="1" x14ac:dyDescent="0.25">
      <c r="B98" s="775"/>
      <c r="C98" s="777"/>
      <c r="D98" s="564" t="str">
        <f>'שיפור וייעול - בניית תקציב'!C99</f>
        <v>אחר</v>
      </c>
      <c r="E98" s="182">
        <f>'שיפור וייעול - בניית תקציב'!F99</f>
        <v>0</v>
      </c>
      <c r="F98" s="563"/>
      <c r="G98" s="182">
        <f>IF('תקציב קבוע'!F98='נתוני עזר'!$A$10,'תקציב קבוע'!E98,0)</f>
        <v>0</v>
      </c>
      <c r="H98" s="182">
        <f>IF(F98='נתוני עזר'!$A$16,'תקציב קבוע'!E98,0)</f>
        <v>0</v>
      </c>
      <c r="I98" s="195"/>
      <c r="J98" s="177"/>
      <c r="K98" s="84"/>
    </row>
    <row r="99" spans="2:11" ht="15.75" customHeight="1" x14ac:dyDescent="0.25">
      <c r="B99" s="775"/>
      <c r="C99" s="777"/>
      <c r="D99" s="564" t="str">
        <f>'שיפור וייעול - בניית תקציב'!C100</f>
        <v>אחר</v>
      </c>
      <c r="E99" s="182">
        <f>'שיפור וייעול - בניית תקציב'!F100</f>
        <v>0</v>
      </c>
      <c r="F99" s="563"/>
      <c r="G99" s="182">
        <f>IF('תקציב קבוע'!F99='נתוני עזר'!$A$10,'תקציב קבוע'!E99,0)</f>
        <v>0</v>
      </c>
      <c r="H99" s="182">
        <f>IF(F99='נתוני עזר'!$A$16,'תקציב קבוע'!E99,0)</f>
        <v>0</v>
      </c>
      <c r="I99" s="195"/>
      <c r="J99" s="84"/>
      <c r="K99" s="84"/>
    </row>
    <row r="100" spans="2:11" ht="15.75" customHeight="1" x14ac:dyDescent="0.25">
      <c r="B100" s="197"/>
      <c r="C100" s="197"/>
      <c r="D100" s="197"/>
      <c r="E100" s="197"/>
      <c r="F100" s="221"/>
      <c r="G100" s="577"/>
      <c r="H100" s="577"/>
      <c r="I100" s="195"/>
      <c r="J100" s="177"/>
      <c r="K100" s="84"/>
    </row>
    <row r="101" spans="2:11" ht="23.25" customHeight="1" x14ac:dyDescent="0.25">
      <c r="B101" s="979" t="s">
        <v>182</v>
      </c>
      <c r="C101" s="774"/>
      <c r="D101" s="131" t="str">
        <f>'שיפור וייעול - בניית תקציב'!C102</f>
        <v>דלק</v>
      </c>
      <c r="E101" s="182">
        <f>'שיפור וייעול - בניית תקציב'!F102</f>
        <v>0</v>
      </c>
      <c r="F101" s="563"/>
      <c r="G101" s="182">
        <f>IF('תקציב קבוע'!F101='נתוני עזר'!$A$10,'תקציב קבוע'!E101,0)</f>
        <v>0</v>
      </c>
      <c r="H101" s="182">
        <f>IF(F101='נתוני עזר'!$A$16,'תקציב קבוע'!E101,0)</f>
        <v>0</v>
      </c>
      <c r="I101" s="195"/>
      <c r="J101" s="177"/>
      <c r="K101" s="84"/>
    </row>
    <row r="102" spans="2:11" ht="32.25" customHeight="1" x14ac:dyDescent="0.25">
      <c r="B102" s="775"/>
      <c r="C102" s="777"/>
      <c r="D102" s="131" t="str">
        <f>'שיפור וייעול - בניית תקציב'!C103</f>
        <v>תחבורה ציבורית</v>
      </c>
      <c r="E102" s="182">
        <f>'שיפור וייעול - בניית תקציב'!F103</f>
        <v>0</v>
      </c>
      <c r="F102" s="563"/>
      <c r="G102" s="182">
        <f>IF('תקציב קבוע'!F102='נתוני עזר'!$A$10,'תקציב קבוע'!E102,0)</f>
        <v>0</v>
      </c>
      <c r="H102" s="182">
        <f>IF(F102='נתוני עזר'!$A$16,'תקציב קבוע'!E102,0)</f>
        <v>0</v>
      </c>
      <c r="I102" s="195"/>
      <c r="J102" s="177"/>
      <c r="K102" s="84"/>
    </row>
    <row r="103" spans="2:11" ht="15.75" customHeight="1" x14ac:dyDescent="0.25">
      <c r="B103" s="775"/>
      <c r="C103" s="777"/>
      <c r="D103" s="564" t="str">
        <f>'שיפור וייעול - בניית תקציב'!C104</f>
        <v>אחר</v>
      </c>
      <c r="E103" s="182">
        <f>'שיפור וייעול - בניית תקציב'!F104</f>
        <v>0</v>
      </c>
      <c r="F103" s="563"/>
      <c r="G103" s="182">
        <f>IF('תקציב קבוע'!F103='נתוני עזר'!$A$10,'תקציב קבוע'!E103,0)</f>
        <v>0</v>
      </c>
      <c r="H103" s="182">
        <f>IF(F103='נתוני עזר'!$A$16,'תקציב קבוע'!E103,0)</f>
        <v>0</v>
      </c>
      <c r="I103" s="195"/>
      <c r="J103" s="832"/>
      <c r="K103" s="770"/>
    </row>
    <row r="104" spans="2:11" ht="15.75" customHeight="1" x14ac:dyDescent="0.25">
      <c r="B104" s="775"/>
      <c r="C104" s="777"/>
      <c r="D104" s="564" t="str">
        <f>'שיפור וייעול - בניית תקציב'!C105</f>
        <v>אחר</v>
      </c>
      <c r="E104" s="182">
        <f>'שיפור וייעול - בניית תקציב'!F105</f>
        <v>0</v>
      </c>
      <c r="F104" s="563"/>
      <c r="G104" s="182">
        <f>IF('תקציב קבוע'!F104='נתוני עזר'!$A$10,'תקציב קבוע'!E104,0)</f>
        <v>0</v>
      </c>
      <c r="H104" s="182">
        <f>IF(F104='נתוני עזר'!$A$16,'תקציב קבוע'!E104,0)</f>
        <v>0</v>
      </c>
      <c r="I104" s="195"/>
      <c r="J104" s="832"/>
      <c r="K104" s="770"/>
    </row>
    <row r="105" spans="2:11" ht="18.75" customHeight="1" x14ac:dyDescent="0.25">
      <c r="B105" s="775"/>
      <c r="C105" s="777"/>
      <c r="D105" s="564" t="str">
        <f>'שיפור וייעול - בניית תקציב'!C106</f>
        <v>אחר</v>
      </c>
      <c r="E105" s="182">
        <f>'שיפור וייעול - בניית תקציב'!F106</f>
        <v>0</v>
      </c>
      <c r="F105" s="563"/>
      <c r="G105" s="182">
        <f>IF('תקציב קבוע'!F105='נתוני עזר'!$A$10,'תקציב קבוע'!E105,0)</f>
        <v>0</v>
      </c>
      <c r="H105" s="182">
        <f>IF(F105='נתוני עזר'!$A$16,'תקציב קבוע'!E105,0)</f>
        <v>0</v>
      </c>
      <c r="I105" s="195"/>
      <c r="J105" s="832"/>
      <c r="K105" s="770"/>
    </row>
    <row r="106" spans="2:11" ht="15.75" customHeight="1" x14ac:dyDescent="0.25">
      <c r="B106" s="775"/>
      <c r="C106" s="777"/>
      <c r="D106" s="564" t="str">
        <f>'שיפור וייעול - בניית תקציב'!C107</f>
        <v>אחר</v>
      </c>
      <c r="E106" s="182">
        <f>'שיפור וייעול - בניית תקציב'!F107</f>
        <v>0</v>
      </c>
      <c r="F106" s="563"/>
      <c r="G106" s="182">
        <f>IF('תקציב קבוע'!F106='נתוני עזר'!$A$10,'תקציב קבוע'!E106,0)</f>
        <v>0</v>
      </c>
      <c r="H106" s="182">
        <f>IF(F106='נתוני עזר'!$A$16,'תקציב קבוע'!E106,0)</f>
        <v>0</v>
      </c>
      <c r="I106" s="195"/>
      <c r="J106" s="218"/>
      <c r="K106" s="219"/>
    </row>
    <row r="107" spans="2:11" ht="15.75" customHeight="1" x14ac:dyDescent="0.25">
      <c r="B107" s="197"/>
      <c r="C107" s="197"/>
      <c r="D107" s="221"/>
      <c r="E107" s="221"/>
      <c r="F107" s="221"/>
      <c r="G107" s="577"/>
      <c r="H107" s="577"/>
      <c r="I107" s="195"/>
      <c r="J107" s="218"/>
      <c r="K107" s="219"/>
    </row>
    <row r="108" spans="2:11" ht="15.75" customHeight="1" x14ac:dyDescent="0.25">
      <c r="B108" s="970" t="s">
        <v>185</v>
      </c>
      <c r="C108" s="928"/>
      <c r="D108" s="131" t="str">
        <f>'שיפור וייעול - בניית תקציב'!C109</f>
        <v>טיפולים</v>
      </c>
      <c r="E108" s="182">
        <f>'שיפור וייעול - בניית תקציב'!F109</f>
        <v>0</v>
      </c>
      <c r="F108" s="563"/>
      <c r="G108" s="182">
        <f>IF('תקציב קבוע'!F108='נתוני עזר'!$A$10,'תקציב קבוע'!E108,0)</f>
        <v>0</v>
      </c>
      <c r="H108" s="182">
        <f>IF(F108='נתוני עזר'!$A$16,'תקציב קבוע'!E108,0)</f>
        <v>0</v>
      </c>
      <c r="I108" s="195"/>
      <c r="J108" s="218"/>
      <c r="K108" s="219"/>
    </row>
    <row r="109" spans="2:11" ht="15.75" customHeight="1" x14ac:dyDescent="0.25">
      <c r="B109" s="775"/>
      <c r="C109" s="777"/>
      <c r="D109" s="131" t="str">
        <f>'שיפור וייעול - בניית תקציב'!C110</f>
        <v>תרופות</v>
      </c>
      <c r="E109" s="182">
        <f>'שיפור וייעול - בניית תקציב'!F110</f>
        <v>0</v>
      </c>
      <c r="F109" s="563"/>
      <c r="G109" s="182">
        <f>IF('תקציב קבוע'!F109='נתוני עזר'!$A$10,'תקציב קבוע'!E109,0)</f>
        <v>0</v>
      </c>
      <c r="H109" s="182">
        <f>IF(F109='נתוני עזר'!$A$16,'תקציב קבוע'!E109,0)</f>
        <v>0</v>
      </c>
      <c r="I109" s="195"/>
      <c r="J109" s="832"/>
      <c r="K109" s="770"/>
    </row>
    <row r="110" spans="2:11" ht="15.75" customHeight="1" x14ac:dyDescent="0.25">
      <c r="B110" s="775"/>
      <c r="C110" s="777"/>
      <c r="D110" s="564" t="str">
        <f>'שיפור וייעול - בניית תקציב'!C113</f>
        <v>אחר</v>
      </c>
      <c r="E110" s="182">
        <f>'שיפור וייעול - בניית תקציב'!F113</f>
        <v>0</v>
      </c>
      <c r="F110" s="563"/>
      <c r="G110" s="182">
        <f>IF('תקציב קבוע'!F110='נתוני עזר'!$A$10,'תקציב קבוע'!E110,0)</f>
        <v>0</v>
      </c>
      <c r="H110" s="182">
        <f>IF(F110='נתוני עזר'!$A$16,'תקציב קבוע'!E110,0)</f>
        <v>0</v>
      </c>
      <c r="I110" s="195"/>
      <c r="J110" s="177"/>
      <c r="K110" s="84"/>
    </row>
    <row r="111" spans="2:11" ht="15" customHeight="1" x14ac:dyDescent="0.25">
      <c r="B111" s="775"/>
      <c r="C111" s="777"/>
      <c r="D111" s="564" t="str">
        <f>'שיפור וייעול - בניית תקציב'!C114</f>
        <v>אחר</v>
      </c>
      <c r="E111" s="182">
        <f>'שיפור וייעול - בניית תקציב'!F114</f>
        <v>0</v>
      </c>
      <c r="F111" s="563"/>
      <c r="G111" s="182">
        <f>IF('תקציב קבוע'!F111='נתוני עזר'!$A$10,'תקציב קבוע'!E111,0)</f>
        <v>0</v>
      </c>
      <c r="H111" s="182">
        <f>IF(F111='נתוני עזר'!$A$16,'תקציב קבוע'!E111,0)</f>
        <v>0</v>
      </c>
      <c r="I111" s="833"/>
      <c r="J111" s="177"/>
      <c r="K111" s="84"/>
    </row>
    <row r="112" spans="2:11" ht="15.75" customHeight="1" x14ac:dyDescent="0.25">
      <c r="B112" s="775"/>
      <c r="C112" s="777"/>
      <c r="D112" s="564" t="str">
        <f>'שיפור וייעול - בניית תקציב'!C115</f>
        <v>אחר</v>
      </c>
      <c r="E112" s="182">
        <f>'שיפור וייעול - בניית תקציב'!F115</f>
        <v>0</v>
      </c>
      <c r="F112" s="563"/>
      <c r="G112" s="182">
        <f>IF('תקציב קבוע'!F112='נתוני עזר'!$A$10,'תקציב קבוע'!E112,0)</f>
        <v>0</v>
      </c>
      <c r="H112" s="182">
        <f>IF(F112='נתוני עזר'!$A$16,'תקציב קבוע'!E112,0)</f>
        <v>0</v>
      </c>
      <c r="I112" s="834"/>
      <c r="J112" s="177"/>
      <c r="K112" s="84"/>
    </row>
    <row r="113" spans="2:8" ht="15.75" customHeight="1" x14ac:dyDescent="0.25">
      <c r="B113" s="775"/>
      <c r="C113" s="777"/>
      <c r="D113" s="564" t="str">
        <f>'שיפור וייעול - בניית תקציב'!C116</f>
        <v>אחר</v>
      </c>
      <c r="E113" s="182">
        <f>'שיפור וייעול - בניית תקציב'!F116</f>
        <v>0</v>
      </c>
      <c r="F113" s="563"/>
      <c r="G113" s="182">
        <f>IF('תקציב קבוע'!F113='נתוני עזר'!$A$10,'תקציב קבוע'!E113,0)</f>
        <v>0</v>
      </c>
      <c r="H113" s="182">
        <f>IF(F113='נתוני עזר'!$A$16,'תקציב קבוע'!E113,0)</f>
        <v>0</v>
      </c>
    </row>
    <row r="114" spans="2:8" ht="15.75" customHeight="1" x14ac:dyDescent="0.25">
      <c r="B114" s="197"/>
      <c r="C114" s="197"/>
      <c r="D114" s="223"/>
      <c r="E114" s="223"/>
      <c r="F114" s="221"/>
      <c r="G114" s="577"/>
      <c r="H114" s="577"/>
    </row>
    <row r="115" spans="2:8" ht="19.5" customHeight="1" x14ac:dyDescent="0.25">
      <c r="B115" s="863" t="s">
        <v>408</v>
      </c>
      <c r="C115" s="774"/>
      <c r="D115" s="131" t="str">
        <f>'שיפור וייעול - בניית תקציב'!C118</f>
        <v>ריבית חובה בבנק</v>
      </c>
      <c r="E115" s="182">
        <f>'שיפור וייעול - בניית תקציב'!F118</f>
        <v>0</v>
      </c>
      <c r="F115" s="563"/>
      <c r="G115" s="182">
        <f>IF('תקציב קבוע'!F115='נתוני עזר'!$A$10,'תקציב קבוע'!E115,0)</f>
        <v>0</v>
      </c>
      <c r="H115" s="182">
        <f>IF(F115='נתוני עזר'!$A$16,'תקציב קבוע'!E115,0)</f>
        <v>0</v>
      </c>
    </row>
    <row r="116" spans="2:8" ht="19.5" customHeight="1" x14ac:dyDescent="0.25">
      <c r="B116" s="775"/>
      <c r="C116" s="777"/>
      <c r="D116" s="131" t="str">
        <f>'שיפור וייעול - בניית תקציב'!C119</f>
        <v>עמלות</v>
      </c>
      <c r="E116" s="182">
        <f>'שיפור וייעול - בניית תקציב'!F119</f>
        <v>0</v>
      </c>
      <c r="F116" s="563"/>
      <c r="G116" s="182">
        <f>IF('תקציב קבוע'!F116='נתוני עזר'!$A$10,'תקציב קבוע'!E116,0)</f>
        <v>0</v>
      </c>
      <c r="H116" s="182">
        <f>IF(F116='נתוני עזר'!$A$16,'תקציב קבוע'!E116,0)</f>
        <v>0</v>
      </c>
    </row>
    <row r="117" spans="2:8" ht="32.25" customHeight="1" x14ac:dyDescent="0.25">
      <c r="B117" s="775"/>
      <c r="C117" s="777"/>
      <c r="D117" s="131" t="str">
        <f>'שיפור וייעול - בניית תקציב'!C120</f>
        <v>עזרה למשפחה(לא קבוע)</v>
      </c>
      <c r="E117" s="182">
        <f>'שיפור וייעול - בניית תקציב'!F120</f>
        <v>0</v>
      </c>
      <c r="F117" s="563"/>
      <c r="G117" s="182">
        <f>IF('תקציב קבוע'!F117='נתוני עזר'!$A$10,'תקציב קבוע'!E117,0)</f>
        <v>0</v>
      </c>
      <c r="H117" s="182">
        <f>IF(F117='נתוני עזר'!$A$16,'תקציב קבוע'!E117,0)</f>
        <v>0</v>
      </c>
    </row>
    <row r="118" spans="2:8" ht="15.75" customHeight="1" x14ac:dyDescent="0.25">
      <c r="B118" s="775"/>
      <c r="C118" s="777"/>
      <c r="D118" s="564" t="str">
        <f>'שיפור וייעול - בניית תקציב'!C121</f>
        <v>אחר</v>
      </c>
      <c r="E118" s="182">
        <f>'שיפור וייעול - בניית תקציב'!F121</f>
        <v>0</v>
      </c>
      <c r="F118" s="563"/>
      <c r="G118" s="182">
        <f>IF('תקציב קבוע'!F118='נתוני עזר'!$A$10,'תקציב קבוע'!E118,0)</f>
        <v>0</v>
      </c>
      <c r="H118" s="182">
        <f>IF(F118='נתוני עזר'!$A$16,'תקציב קבוע'!E118,0)</f>
        <v>0</v>
      </c>
    </row>
    <row r="119" spans="2:8" ht="15.75" customHeight="1" x14ac:dyDescent="0.25">
      <c r="B119" s="775"/>
      <c r="C119" s="777"/>
      <c r="D119" s="564" t="str">
        <f>'שיפור וייעול - בניית תקציב'!C122</f>
        <v>אחר</v>
      </c>
      <c r="E119" s="182">
        <f>'שיפור וייעול - בניית תקציב'!F122</f>
        <v>0</v>
      </c>
      <c r="F119" s="563"/>
      <c r="G119" s="182">
        <f>IF('תקציב קבוע'!F119='נתוני עזר'!$A$10,'תקציב קבוע'!E119,0)</f>
        <v>0</v>
      </c>
      <c r="H119" s="182">
        <f>IF(F119='נתוני עזר'!$A$16,'תקציב קבוע'!E119,0)</f>
        <v>0</v>
      </c>
    </row>
    <row r="120" spans="2:8" ht="15.75" customHeight="1" x14ac:dyDescent="0.25">
      <c r="B120" s="775"/>
      <c r="C120" s="777"/>
      <c r="D120" s="564" t="str">
        <f>'שיפור וייעול - בניית תקציב'!C123</f>
        <v>אחר</v>
      </c>
      <c r="E120" s="182">
        <f>'שיפור וייעול - בניית תקציב'!F123</f>
        <v>0</v>
      </c>
      <c r="F120" s="563"/>
      <c r="G120" s="182">
        <f>IF('תקציב קבוע'!F120='נתוני עזר'!$A$10,'תקציב קבוע'!E120,0)</f>
        <v>0</v>
      </c>
      <c r="H120" s="182">
        <f>IF(F120='נתוני עזר'!$A$16,'תקציב קבוע'!E120,0)</f>
        <v>0</v>
      </c>
    </row>
    <row r="121" spans="2:8" ht="18.75" customHeight="1" x14ac:dyDescent="0.25">
      <c r="B121" s="775"/>
      <c r="C121" s="777"/>
      <c r="D121" s="564" t="str">
        <f>'שיפור וייעול - בניית תקציב'!C124</f>
        <v>אחר</v>
      </c>
      <c r="E121" s="182">
        <f>'שיפור וייעול - בניית תקציב'!F124</f>
        <v>0</v>
      </c>
      <c r="F121" s="563"/>
      <c r="G121" s="182">
        <f>IF('תקציב קבוע'!F121='נתוני עזר'!$A$10,'תקציב קבוע'!E121,0)</f>
        <v>0</v>
      </c>
      <c r="H121" s="182">
        <f>IF(F121='נתוני עזר'!$A$16,'תקציב קבוע'!E121,0)</f>
        <v>0</v>
      </c>
    </row>
    <row r="122" spans="2:8" ht="15.75" customHeight="1" x14ac:dyDescent="0.25">
      <c r="B122" s="775"/>
      <c r="C122" s="777"/>
      <c r="D122" s="564" t="str">
        <f>'שיפור וייעול - בניית תקציב'!C125</f>
        <v>אחר</v>
      </c>
      <c r="E122" s="182">
        <f>'שיפור וייעול - בניית תקציב'!F125</f>
        <v>0</v>
      </c>
      <c r="F122" s="563"/>
      <c r="G122" s="182">
        <f>IF('תקציב קבוע'!F122='נתוני עזר'!$A$10,'תקציב קבוע'!E122,0)</f>
        <v>0</v>
      </c>
      <c r="H122" s="182">
        <f>IF(F122='נתוני עזר'!$A$16,'תקציב קבוע'!E122,0)</f>
        <v>0</v>
      </c>
    </row>
    <row r="123" spans="2:8" ht="15.75" customHeight="1" x14ac:dyDescent="0.25">
      <c r="B123" s="197"/>
      <c r="C123" s="197"/>
      <c r="D123" s="223"/>
      <c r="E123" s="223"/>
      <c r="F123" s="221"/>
      <c r="G123" s="577"/>
      <c r="H123" s="577"/>
    </row>
    <row r="124" spans="2:8" ht="15.75" customHeight="1" x14ac:dyDescent="0.25">
      <c r="B124" s="863" t="s">
        <v>155</v>
      </c>
      <c r="C124" s="774"/>
      <c r="D124" s="131" t="str">
        <f>'שיפור וייעול - בניית תקציב'!C127</f>
        <v>קוסמטיקה ומוצרים</v>
      </c>
      <c r="E124" s="182">
        <f>'שיפור וייעול - בניית תקציב'!F127</f>
        <v>0</v>
      </c>
      <c r="F124" s="563"/>
      <c r="G124" s="182">
        <f>IF('תקציב קבוע'!F124='נתוני עזר'!$A$10,'תקציב קבוע'!E124,0)</f>
        <v>0</v>
      </c>
      <c r="H124" s="182">
        <f>IF(F124='נתוני עזר'!$A$16,'תקציב קבוע'!E124,0)</f>
        <v>0</v>
      </c>
    </row>
    <row r="125" spans="2:8" ht="15" customHeight="1" x14ac:dyDescent="0.25">
      <c r="B125" s="775"/>
      <c r="C125" s="777"/>
      <c r="D125" s="131" t="str">
        <f>'שיפור וייעול - בניית תקציב'!C128</f>
        <v>מספרה</v>
      </c>
      <c r="E125" s="182">
        <f>'שיפור וייעול - בניית תקציב'!F128</f>
        <v>0</v>
      </c>
      <c r="F125" s="563"/>
      <c r="G125" s="182">
        <f>IF('תקציב קבוע'!F125='נתוני עזר'!$A$10,'תקציב קבוע'!E125,0)</f>
        <v>0</v>
      </c>
      <c r="H125" s="182">
        <f>IF(F125='נתוני עזר'!$A$16,'תקציב קבוע'!E125,0)</f>
        <v>0</v>
      </c>
    </row>
    <row r="126" spans="2:8" ht="15.75" customHeight="1" x14ac:dyDescent="0.25">
      <c r="B126" s="775"/>
      <c r="C126" s="777"/>
      <c r="D126" s="131" t="str">
        <f>'שיפור וייעול - בניית תקציב'!C129</f>
        <v>חיות מחמד</v>
      </c>
      <c r="E126" s="182">
        <f>'שיפור וייעול - בניית תקציב'!F129</f>
        <v>0</v>
      </c>
      <c r="F126" s="563"/>
      <c r="G126" s="182">
        <f>IF('תקציב קבוע'!F126='נתוני עזר'!$A$10,'תקציב קבוע'!E126,0)</f>
        <v>0</v>
      </c>
      <c r="H126" s="182">
        <f>IF(F126='נתוני עזר'!$A$16,'תקציב קבוע'!E126,0)</f>
        <v>0</v>
      </c>
    </row>
    <row r="127" spans="2:8" ht="15.75" customHeight="1" x14ac:dyDescent="0.25">
      <c r="B127" s="775"/>
      <c r="C127" s="777"/>
      <c r="D127" s="131" t="str">
        <f>'שיפור וייעול - בניית תקציב'!C130</f>
        <v>תרומות (לא קבוע)</v>
      </c>
      <c r="E127" s="182">
        <f>'שיפור וייעול - בניית תקציב'!F130</f>
        <v>0</v>
      </c>
      <c r="F127" s="563"/>
      <c r="G127" s="182">
        <f>IF('תקציב קבוע'!F127='נתוני עזר'!$A$10,'תקציב קבוע'!E127,0)</f>
        <v>0</v>
      </c>
      <c r="H127" s="182">
        <f>IF(F127='נתוני עזר'!$A$16,'תקציב קבוע'!E127,0)</f>
        <v>0</v>
      </c>
    </row>
    <row r="128" spans="2:8" ht="31.5" customHeight="1" x14ac:dyDescent="0.25">
      <c r="B128" s="775"/>
      <c r="C128" s="777"/>
      <c r="D128" s="131" t="str">
        <f>'שיפור וייעול - בניית תקציב'!C131</f>
        <v>הוצאות לא מתוכננות</v>
      </c>
      <c r="E128" s="182">
        <f>'שיפור וייעול - בניית תקציב'!F131</f>
        <v>0</v>
      </c>
      <c r="F128" s="563"/>
      <c r="G128" s="182">
        <f>IF('תקציב קבוע'!F128='נתוני עזר'!$A$10,'תקציב קבוע'!E128,0)</f>
        <v>0</v>
      </c>
      <c r="H128" s="182">
        <f>IF(F128='נתוני עזר'!$A$16,'תקציב קבוע'!E128,0)</f>
        <v>0</v>
      </c>
    </row>
    <row r="129" spans="2:8" ht="15.75" customHeight="1" x14ac:dyDescent="0.25">
      <c r="B129" s="775"/>
      <c r="C129" s="777"/>
      <c r="D129" s="131" t="str">
        <f>'שיפור וייעול - בניית תקציב'!C132</f>
        <v>מזומן ללא מעקב</v>
      </c>
      <c r="E129" s="182">
        <f>'שיפור וייעול - בניית תקציב'!F132</f>
        <v>0</v>
      </c>
      <c r="F129" s="563"/>
      <c r="G129" s="182">
        <f>IF('תקציב קבוע'!F129='נתוני עזר'!$A$10,'תקציב קבוע'!E129,0)</f>
        <v>0</v>
      </c>
      <c r="H129" s="182">
        <f>IF(F129='נתוני עזר'!$A$16,'תקציב קבוע'!E129,0)</f>
        <v>0</v>
      </c>
    </row>
    <row r="130" spans="2:8" ht="38.25" customHeight="1" x14ac:dyDescent="0.25">
      <c r="B130" s="775"/>
      <c r="C130" s="777"/>
      <c r="D130" s="131" t="str">
        <f>'שיפור וייעול - בניית תקציב'!C133</f>
        <v>פסיכולוגיה / הוראה מתקנת</v>
      </c>
      <c r="E130" s="182">
        <f>'שיפור וייעול - בניית תקציב'!F133</f>
        <v>0</v>
      </c>
      <c r="F130" s="563"/>
      <c r="G130" s="182">
        <f>IF('תקציב קבוע'!F130='נתוני עזר'!$A$10,'תקציב קבוע'!E130,0)</f>
        <v>0</v>
      </c>
      <c r="H130" s="182">
        <f>IF(F130='נתוני עזר'!$A$16,'תקציב קבוע'!E130,0)</f>
        <v>0</v>
      </c>
    </row>
    <row r="131" spans="2:8" ht="15.75" customHeight="1" x14ac:dyDescent="0.25">
      <c r="B131" s="775"/>
      <c r="C131" s="777"/>
      <c r="D131" s="564" t="str">
        <f>'שיפור וייעול - בניית תקציב'!C134</f>
        <v>אחר</v>
      </c>
      <c r="E131" s="182">
        <f>'שיפור וייעול - בניית תקציב'!F134</f>
        <v>0</v>
      </c>
      <c r="F131" s="563"/>
      <c r="G131" s="182">
        <f>IF('תקציב קבוע'!F131='נתוני עזר'!$A$10,'תקציב קבוע'!E131,0)</f>
        <v>0</v>
      </c>
      <c r="H131" s="182">
        <f>IF(F131='נתוני עזר'!$A$16,'תקציב קבוע'!E131,0)</f>
        <v>0</v>
      </c>
    </row>
    <row r="132" spans="2:8" ht="15.75" customHeight="1" x14ac:dyDescent="0.25">
      <c r="B132" s="775"/>
      <c r="C132" s="777"/>
      <c r="D132" s="564" t="str">
        <f>'שיפור וייעול - בניית תקציב'!C135</f>
        <v>אחר</v>
      </c>
      <c r="E132" s="182">
        <f>'שיפור וייעול - בניית תקציב'!F135</f>
        <v>0</v>
      </c>
      <c r="F132" s="563"/>
      <c r="G132" s="182">
        <f>IF('תקציב קבוע'!F132='נתוני עזר'!$A$10,'תקציב קבוע'!E132,0)</f>
        <v>0</v>
      </c>
      <c r="H132" s="182">
        <f>IF(F132='נתוני עזר'!$A$16,'תקציב קבוע'!E132,0)</f>
        <v>0</v>
      </c>
    </row>
    <row r="133" spans="2:8" ht="15.75" customHeight="1" x14ac:dyDescent="0.25">
      <c r="B133" s="775"/>
      <c r="C133" s="777"/>
      <c r="D133" s="564" t="str">
        <f>'שיפור וייעול - בניית תקציב'!C136</f>
        <v>אחר</v>
      </c>
      <c r="E133" s="182">
        <f>'שיפור וייעול - בניית תקציב'!F136</f>
        <v>0</v>
      </c>
      <c r="F133" s="563"/>
      <c r="G133" s="182">
        <f>IF('תקציב קבוע'!F133='נתוני עזר'!$A$10,'תקציב קבוע'!E133,0)</f>
        <v>0</v>
      </c>
      <c r="H133" s="182">
        <f>IF(F133='נתוני עזר'!$A$16,'תקציב קבוע'!E133,0)</f>
        <v>0</v>
      </c>
    </row>
    <row r="134" spans="2:8" ht="15.75" customHeight="1" x14ac:dyDescent="0.25">
      <c r="B134" s="775"/>
      <c r="C134" s="777"/>
      <c r="D134" s="564" t="str">
        <f>'שיפור וייעול - בניית תקציב'!C137</f>
        <v>אחר</v>
      </c>
      <c r="E134" s="182">
        <f>'שיפור וייעול - בניית תקציב'!F137</f>
        <v>0</v>
      </c>
      <c r="F134" s="563"/>
      <c r="G134" s="182">
        <f>IF('תקציב קבוע'!F134='נתוני עזר'!$A$10,'תקציב קבוע'!E134,0)</f>
        <v>0</v>
      </c>
      <c r="H134" s="182">
        <f>IF(F134='נתוני עזר'!$A$16,'תקציב קבוע'!E134,0)</f>
        <v>0</v>
      </c>
    </row>
    <row r="135" spans="2:8" ht="15.75" customHeight="1" x14ac:dyDescent="0.25">
      <c r="B135" s="197"/>
      <c r="C135" s="197"/>
      <c r="D135" s="223"/>
      <c r="E135" s="223"/>
      <c r="F135" s="221"/>
      <c r="G135" s="577"/>
      <c r="H135" s="577"/>
    </row>
    <row r="136" spans="2:8" ht="15.75" customHeight="1" x14ac:dyDescent="0.25">
      <c r="B136" s="863" t="s">
        <v>201</v>
      </c>
      <c r="C136" s="774"/>
      <c r="D136" s="131" t="str">
        <f>'שיפור וייעול - בניית תקציב'!C139</f>
        <v>בילויים ומופעים</v>
      </c>
      <c r="E136" s="182">
        <f>'שיפור וייעול - בניית תקציב'!F139</f>
        <v>0</v>
      </c>
      <c r="F136" s="563"/>
      <c r="G136" s="182">
        <f>IF('תקציב קבוע'!F136='נתוני עזר'!$A$10,'תקציב קבוע'!E136,0)</f>
        <v>0</v>
      </c>
      <c r="H136" s="182">
        <f>IF(F136='נתוני עזר'!$A$16,'תקציב קבוע'!E136,0)</f>
        <v>0</v>
      </c>
    </row>
    <row r="137" spans="2:8" ht="15.75" customHeight="1" x14ac:dyDescent="0.25">
      <c r="B137" s="775"/>
      <c r="C137" s="777"/>
      <c r="D137" s="131" t="str">
        <f>'שיפור וייעול - בניית תקציב'!C140</f>
        <v>מסעדות</v>
      </c>
      <c r="E137" s="182">
        <f>'שיפור וייעול - בניית תקציב'!F140</f>
        <v>0</v>
      </c>
      <c r="F137" s="563"/>
      <c r="G137" s="182">
        <f>IF('תקציב קבוע'!F137='נתוני עזר'!$A$10,'תקציב קבוע'!E137,0)</f>
        <v>0</v>
      </c>
      <c r="H137" s="182">
        <f>IF(F137='נתוני עזר'!$A$16,'תקציב קבוע'!E137,0)</f>
        <v>0</v>
      </c>
    </row>
    <row r="138" spans="2:8" ht="15.75" customHeight="1" x14ac:dyDescent="0.25">
      <c r="B138" s="775"/>
      <c r="C138" s="777"/>
      <c r="D138" s="131" t="str">
        <f>'שיפור וייעול - בניית תקציב'!C141</f>
        <v>דמי כיס</v>
      </c>
      <c r="E138" s="182">
        <f>'שיפור וייעול - בניית תקציב'!F141</f>
        <v>0</v>
      </c>
      <c r="F138" s="563"/>
      <c r="G138" s="182">
        <f>IF('תקציב קבוע'!F138='נתוני עזר'!$A$10,'תקציב קבוע'!E138,0)</f>
        <v>0</v>
      </c>
      <c r="H138" s="182">
        <f>IF(F138='נתוני עזר'!$A$16,'תקציב קבוע'!E138,0)</f>
        <v>0</v>
      </c>
    </row>
    <row r="139" spans="2:8" ht="15.75" customHeight="1" x14ac:dyDescent="0.25">
      <c r="B139" s="775"/>
      <c r="C139" s="777"/>
      <c r="D139" s="131" t="str">
        <f>'שיפור וייעול - בניית תקציב'!C142</f>
        <v>ספרים</v>
      </c>
      <c r="E139" s="182">
        <f>'שיפור וייעול - בניית תקציב'!F142</f>
        <v>0</v>
      </c>
      <c r="F139" s="563"/>
      <c r="G139" s="182">
        <f>IF('תקציב קבוע'!F139='נתוני עזר'!$A$10,'תקציב קבוע'!E139,0)</f>
        <v>0</v>
      </c>
      <c r="H139" s="182">
        <f>IF(F139='נתוני עזר'!$A$16,'תקציב קבוע'!E139,0)</f>
        <v>0</v>
      </c>
    </row>
    <row r="140" spans="2:8" ht="15.75" customHeight="1" x14ac:dyDescent="0.25">
      <c r="B140" s="775"/>
      <c r="C140" s="777"/>
      <c r="D140" s="131" t="str">
        <f>'שיפור וייעול - בניית תקציב'!C143</f>
        <v>צעצועים</v>
      </c>
      <c r="E140" s="182">
        <f>'שיפור וייעול - בניית תקציב'!F143</f>
        <v>0</v>
      </c>
      <c r="F140" s="563"/>
      <c r="G140" s="182">
        <f>IF('תקציב קבוע'!F140='נתוני עזר'!$A$10,'תקציב קבוע'!E140,0)</f>
        <v>0</v>
      </c>
      <c r="H140" s="182">
        <f>IF(F140='נתוני עזר'!$A$16,'תקציב קבוע'!E140,0)</f>
        <v>0</v>
      </c>
    </row>
    <row r="141" spans="2:8" ht="15.75" customHeight="1" x14ac:dyDescent="0.25">
      <c r="B141" s="775"/>
      <c r="C141" s="777"/>
      <c r="D141" s="564" t="str">
        <f>'שיפור וייעול - בניית תקציב'!C144</f>
        <v>אחר</v>
      </c>
      <c r="E141" s="182">
        <f>'שיפור וייעול - בניית תקציב'!F144</f>
        <v>0</v>
      </c>
      <c r="F141" s="563"/>
      <c r="G141" s="182">
        <f>IF('תקציב קבוע'!F141='נתוני עזר'!$A$10,'תקציב קבוע'!E141,0)</f>
        <v>0</v>
      </c>
      <c r="H141" s="182">
        <f>IF(F141='נתוני עזר'!$A$16,'תקציב קבוע'!E141,0)</f>
        <v>0</v>
      </c>
    </row>
    <row r="142" spans="2:8" ht="15.75" customHeight="1" x14ac:dyDescent="0.25">
      <c r="B142" s="775"/>
      <c r="C142" s="777"/>
      <c r="D142" s="564" t="str">
        <f>'שיפור וייעול - בניית תקציב'!C145</f>
        <v>אחר</v>
      </c>
      <c r="E142" s="182">
        <f>'שיפור וייעול - בניית תקציב'!F145</f>
        <v>0</v>
      </c>
      <c r="F142" s="563"/>
      <c r="G142" s="182">
        <f>IF('תקציב קבוע'!F142='נתוני עזר'!$A$10,'תקציב קבוע'!E142,0)</f>
        <v>0</v>
      </c>
      <c r="H142" s="182">
        <f>IF(F142='נתוני עזר'!$A$16,'תקציב קבוע'!E142,0)</f>
        <v>0</v>
      </c>
    </row>
    <row r="143" spans="2:8" ht="15.75" customHeight="1" x14ac:dyDescent="0.25">
      <c r="B143" s="775"/>
      <c r="C143" s="777"/>
      <c r="D143" s="564" t="str">
        <f>'שיפור וייעול - בניית תקציב'!C146</f>
        <v>אחר</v>
      </c>
      <c r="E143" s="182">
        <f>'שיפור וייעול - בניית תקציב'!F146</f>
        <v>0</v>
      </c>
      <c r="F143" s="563"/>
      <c r="G143" s="182">
        <f>IF('תקציב קבוע'!F143='נתוני עזר'!$A$10,'תקציב קבוע'!E143,0)</f>
        <v>0</v>
      </c>
      <c r="H143" s="182">
        <f>IF(F143='נתוני עזר'!$A$16,'תקציב קבוע'!E143,0)</f>
        <v>0</v>
      </c>
    </row>
    <row r="144" spans="2:8" ht="18" customHeight="1" x14ac:dyDescent="0.25">
      <c r="B144" s="775"/>
      <c r="C144" s="777"/>
      <c r="D144" s="564" t="str">
        <f>'שיפור וייעול - בניית תקציב'!C147</f>
        <v>אחר</v>
      </c>
      <c r="E144" s="182">
        <f>'שיפור וייעול - בניית תקציב'!F147</f>
        <v>0</v>
      </c>
      <c r="F144" s="563"/>
      <c r="G144" s="182">
        <f>IF('תקציב קבוע'!F144='נתוני עזר'!$A$10,'תקציב קבוע'!E144,0)</f>
        <v>0</v>
      </c>
      <c r="H144" s="182">
        <f>IF(F144='נתוני עזר'!$A$16,'תקציב קבוע'!E144,0)</f>
        <v>0</v>
      </c>
    </row>
    <row r="145" spans="2:8" ht="15.75" customHeight="1" x14ac:dyDescent="0.25">
      <c r="B145" s="775"/>
      <c r="C145" s="777"/>
      <c r="D145" s="564" t="str">
        <f>'שיפור וייעול - בניית תקציב'!C148</f>
        <v>אחר</v>
      </c>
      <c r="E145" s="182">
        <f>'שיפור וייעול - בניית תקציב'!F148</f>
        <v>0</v>
      </c>
      <c r="F145" s="563"/>
      <c r="G145" s="182">
        <f>IF('תקציב קבוע'!F145='נתוני עזר'!$A$10,'תקציב קבוע'!E145,0)</f>
        <v>0</v>
      </c>
      <c r="H145" s="182">
        <f>IF(F145='נתוני עזר'!$A$16,'תקציב קבוע'!E145,0)</f>
        <v>0</v>
      </c>
    </row>
    <row r="146" spans="2:8" ht="15.75" customHeight="1" x14ac:dyDescent="0.25">
      <c r="B146" s="775"/>
      <c r="C146" s="777"/>
      <c r="D146" s="564" t="str">
        <f>'שיפור וייעול - בניית תקציב'!C149</f>
        <v>אחר</v>
      </c>
      <c r="E146" s="182">
        <f>'שיפור וייעול - בניית תקציב'!F149</f>
        <v>0</v>
      </c>
      <c r="F146" s="563"/>
      <c r="G146" s="182">
        <f>IF('תקציב קבוע'!F146='נתוני עזר'!$A$10,'תקציב קבוע'!E146,0)</f>
        <v>0</v>
      </c>
      <c r="H146" s="182">
        <f>IF(F146='נתוני עזר'!$A$16,'תקציב קבוע'!E146,0)</f>
        <v>0</v>
      </c>
    </row>
    <row r="147" spans="2:8" ht="15.75" customHeight="1" x14ac:dyDescent="0.25">
      <c r="B147" s="775"/>
      <c r="C147" s="777"/>
      <c r="D147" s="564" t="str">
        <f>'שיפור וייעול - בניית תקציב'!C150</f>
        <v>אחר</v>
      </c>
      <c r="E147" s="182">
        <f>'שיפור וייעול - בניית תקציב'!F150</f>
        <v>0</v>
      </c>
      <c r="F147" s="563"/>
      <c r="G147" s="182">
        <f>IF('תקציב קבוע'!F147='נתוני עזר'!$A$10,'תקציב קבוע'!E147,0)</f>
        <v>0</v>
      </c>
      <c r="H147" s="182">
        <f>IF(F147='נתוני עזר'!$A$16,'תקציב קבוע'!E147,0)</f>
        <v>0</v>
      </c>
    </row>
    <row r="148" spans="2:8" ht="33" customHeight="1" x14ac:dyDescent="0.3">
      <c r="B148" s="972" t="s">
        <v>207</v>
      </c>
      <c r="C148" s="770"/>
      <c r="D148" s="771"/>
      <c r="E148" s="971">
        <f>SUM(E80:E147)</f>
        <v>0</v>
      </c>
      <c r="F148" s="796"/>
      <c r="G148" s="585"/>
      <c r="H148" s="585"/>
    </row>
    <row r="149" spans="2:8" ht="15.75" customHeight="1" x14ac:dyDescent="0.3">
      <c r="B149" s="586"/>
      <c r="C149" s="246"/>
      <c r="D149" s="246"/>
      <c r="E149" s="246"/>
      <c r="F149" s="246"/>
      <c r="G149" s="587"/>
      <c r="H149" s="587"/>
    </row>
    <row r="150" spans="2:8" ht="29.25" customHeight="1" x14ac:dyDescent="0.25">
      <c r="B150" s="973" t="s">
        <v>208</v>
      </c>
      <c r="C150" s="809"/>
      <c r="D150" s="809"/>
      <c r="E150" s="809"/>
      <c r="F150" s="809"/>
      <c r="G150" s="587"/>
      <c r="H150" s="587"/>
    </row>
    <row r="151" spans="2:8" ht="73.5" customHeight="1" x14ac:dyDescent="0.25">
      <c r="B151" s="130" t="s">
        <v>85</v>
      </c>
      <c r="C151" s="130" t="s">
        <v>209</v>
      </c>
      <c r="D151" s="208" t="s">
        <v>387</v>
      </c>
      <c r="E151" s="208" t="s">
        <v>409</v>
      </c>
      <c r="F151" s="130" t="s">
        <v>395</v>
      </c>
      <c r="G151" s="561" t="s">
        <v>396</v>
      </c>
      <c r="H151" s="561" t="s">
        <v>397</v>
      </c>
    </row>
    <row r="152" spans="2:8" ht="49.5" customHeight="1" x14ac:dyDescent="0.25">
      <c r="B152" s="131" t="str">
        <f>'שיפור וייעול - בניית תקציב'!A155</f>
        <v>הוצאות חופש גדול</v>
      </c>
      <c r="C152" s="588">
        <f>'שיפור וייעול - בניית תקציב'!E155</f>
        <v>0</v>
      </c>
      <c r="D152" s="156">
        <f>'שיפור וייעול - בניית תקציב'!C155</f>
        <v>1</v>
      </c>
      <c r="E152" s="485">
        <f t="shared" ref="E152:E166" si="1">C152*D152/12</f>
        <v>0</v>
      </c>
      <c r="F152" s="563"/>
      <c r="G152" s="182">
        <f>IF('תקציב קבוע'!F152='נתוני עזר'!$A$10,'תקציב קבוע'!E152,0)</f>
        <v>0</v>
      </c>
      <c r="H152" s="182">
        <f>IF(F152='נתוני עזר'!$A$16,'תקציב קבוע'!E152,0)</f>
        <v>0</v>
      </c>
    </row>
    <row r="153" spans="2:8" ht="48.75" customHeight="1" x14ac:dyDescent="0.25">
      <c r="B153" s="131" t="str">
        <f>'שיפור וייעול - בניית תקציב'!A156</f>
        <v>חופשות אחרות</v>
      </c>
      <c r="C153" s="588">
        <f>'שיפור וייעול - בניית תקציב'!E156</f>
        <v>0</v>
      </c>
      <c r="D153" s="156">
        <f>'שיפור וייעול - בניית תקציב'!C156</f>
        <v>1</v>
      </c>
      <c r="E153" s="485">
        <f t="shared" si="1"/>
        <v>0</v>
      </c>
      <c r="F153" s="563"/>
      <c r="G153" s="182">
        <f>IF('תקציב קבוע'!F153='נתוני עזר'!$A$10,'תקציב קבוע'!E153,0)</f>
        <v>0</v>
      </c>
      <c r="H153" s="182">
        <f>IF(F153='נתוני עזר'!$A$16,'תקציב קבוע'!E153,0)</f>
        <v>0</v>
      </c>
    </row>
    <row r="154" spans="2:8" ht="24" customHeight="1" x14ac:dyDescent="0.25">
      <c r="B154" s="131" t="str">
        <f>'שיפור וייעול - בניית תקציב'!A157</f>
        <v>קייטנות</v>
      </c>
      <c r="C154" s="588">
        <f>'שיפור וייעול - בניית תקציב'!E157</f>
        <v>0</v>
      </c>
      <c r="D154" s="156">
        <f>'שיפור וייעול - בניית תקציב'!C157</f>
        <v>1</v>
      </c>
      <c r="E154" s="485">
        <f t="shared" si="1"/>
        <v>0</v>
      </c>
      <c r="F154" s="563"/>
      <c r="G154" s="182">
        <f>IF('תקציב קבוע'!F154='נתוני עזר'!$A$10,'תקציב קבוע'!E154,0)</f>
        <v>0</v>
      </c>
      <c r="H154" s="182">
        <f>IF(F154='נתוני עזר'!$A$16,'תקציב קבוע'!E154,0)</f>
        <v>0</v>
      </c>
    </row>
    <row r="155" spans="2:8" ht="31.5" customHeight="1" x14ac:dyDescent="0.25">
      <c r="B155" s="131" t="str">
        <f>'שיפור וייעול - בניית תקציב'!A158</f>
        <v>ספרי לימוד</v>
      </c>
      <c r="C155" s="588">
        <f>'שיפור וייעול - בניית תקציב'!E158</f>
        <v>0</v>
      </c>
      <c r="D155" s="156">
        <f>'שיפור וייעול - בניית תקציב'!C158</f>
        <v>1</v>
      </c>
      <c r="E155" s="485">
        <f t="shared" si="1"/>
        <v>0</v>
      </c>
      <c r="F155" s="563"/>
      <c r="G155" s="182">
        <f>IF('תקציב קבוע'!F155='נתוני עזר'!$A$10,'תקציב קבוע'!E155,0)</f>
        <v>0</v>
      </c>
      <c r="H155" s="182">
        <f>IF(F155='נתוני עזר'!$A$16,'תקציב קבוע'!E155,0)</f>
        <v>0</v>
      </c>
    </row>
    <row r="156" spans="2:8" ht="34.5" customHeight="1" x14ac:dyDescent="0.25">
      <c r="B156" s="131" t="str">
        <f>'שיפור וייעול - בניית תקציב'!A159</f>
        <v>מכשירי כתיבה וציוד משרדי</v>
      </c>
      <c r="C156" s="588">
        <f>'שיפור וייעול - בניית תקציב'!E159</f>
        <v>0</v>
      </c>
      <c r="D156" s="156">
        <f>'שיפור וייעול - בניית תקציב'!C159</f>
        <v>1</v>
      </c>
      <c r="E156" s="485">
        <f t="shared" si="1"/>
        <v>0</v>
      </c>
      <c r="F156" s="563"/>
      <c r="G156" s="182">
        <f>IF('תקציב קבוע'!F156='נתוני עזר'!$A$10,'תקציב קבוע'!E156,0)</f>
        <v>0</v>
      </c>
      <c r="H156" s="182">
        <f>IF(F156='נתוני עזר'!$A$16,'תקציב קבוע'!E156,0)</f>
        <v>0</v>
      </c>
    </row>
    <row r="157" spans="2:8" ht="37.5" customHeight="1" x14ac:dyDescent="0.25">
      <c r="B157" s="131" t="str">
        <f>'שיפור וייעול - בניית תקציב'!A160</f>
        <v>שיפוצים/ריהוט</v>
      </c>
      <c r="C157" s="588">
        <f>'שיפור וייעול - בניית תקציב'!E160</f>
        <v>0</v>
      </c>
      <c r="D157" s="156">
        <f>'שיפור וייעול - בניית תקציב'!C160</f>
        <v>1</v>
      </c>
      <c r="E157" s="485">
        <f t="shared" si="1"/>
        <v>0</v>
      </c>
      <c r="F157" s="563"/>
      <c r="G157" s="182">
        <f>IF('תקציב קבוע'!F157='נתוני עזר'!$A$10,'תקציב קבוע'!E157,0)</f>
        <v>0</v>
      </c>
      <c r="H157" s="182">
        <f>IF(F157='נתוני עזר'!$A$16,'תקציב קבוע'!E157,0)</f>
        <v>0</v>
      </c>
    </row>
    <row r="158" spans="2:8" ht="15.75" customHeight="1" x14ac:dyDescent="0.25">
      <c r="B158" s="131" t="str">
        <f>'שיפור וייעול - בניית תקציב'!A161</f>
        <v>רישיון רכב (טסט)</v>
      </c>
      <c r="C158" s="588">
        <f>'שיפור וייעול - בניית תקציב'!E161</f>
        <v>0</v>
      </c>
      <c r="D158" s="156">
        <f>'שיפור וייעול - בניית תקציב'!C161</f>
        <v>1</v>
      </c>
      <c r="E158" s="485">
        <f t="shared" si="1"/>
        <v>0</v>
      </c>
      <c r="F158" s="563"/>
      <c r="G158" s="182">
        <f>IF('תקציב קבוע'!F158='נתוני עזר'!$A$10,'תקציב קבוע'!E158,0)</f>
        <v>0</v>
      </c>
      <c r="H158" s="182">
        <f>IF(F158='נתוני עזר'!$A$16,'תקציב קבוע'!E158,0)</f>
        <v>0</v>
      </c>
    </row>
    <row r="159" spans="2:8" ht="15.75" customHeight="1" x14ac:dyDescent="0.25">
      <c r="B159" s="564" t="str">
        <f>'שיפור וייעול - בניית תקציב'!A162</f>
        <v>תיקוני רכב</v>
      </c>
      <c r="C159" s="588">
        <f>'שיפור וייעול - בניית תקציב'!E162</f>
        <v>0</v>
      </c>
      <c r="D159" s="156">
        <f>'שיפור וייעול - בניית תקציב'!C162</f>
        <v>1</v>
      </c>
      <c r="E159" s="485">
        <f t="shared" si="1"/>
        <v>0</v>
      </c>
      <c r="F159" s="563"/>
      <c r="G159" s="182">
        <f>IF('תקציב קבוע'!F159='נתוני עזר'!$A$10,'תקציב קבוע'!E159,0)</f>
        <v>0</v>
      </c>
      <c r="H159" s="182">
        <f>IF(F159='נתוני עזר'!$A$16,'תקציב קבוע'!E159,0)</f>
        <v>0</v>
      </c>
    </row>
    <row r="160" spans="2:8" ht="15.75" customHeight="1" x14ac:dyDescent="0.25">
      <c r="B160" s="564" t="str">
        <f>'שיפור וייעול - בניית תקציב'!A163</f>
        <v>ביטוח רכב (ניתן לרשום כאן או בקבועות)</v>
      </c>
      <c r="C160" s="588">
        <f>'שיפור וייעול - בניית תקציב'!E163</f>
        <v>0</v>
      </c>
      <c r="D160" s="156">
        <f>'שיפור וייעול - בניית תקציב'!C163</f>
        <v>1</v>
      </c>
      <c r="E160" s="485">
        <f t="shared" si="1"/>
        <v>0</v>
      </c>
      <c r="F160" s="563"/>
      <c r="G160" s="182">
        <f>IF('תקציב קבוע'!F160='נתוני עזר'!$A$10,'תקציב קבוע'!E160,0)</f>
        <v>0</v>
      </c>
      <c r="H160" s="182">
        <f>IF(F160='נתוני עזר'!$A$16,'תקציב קבוע'!E160,0)</f>
        <v>0</v>
      </c>
    </row>
    <row r="161" spans="2:9" ht="15.75" customHeight="1" x14ac:dyDescent="0.25">
      <c r="B161" s="564" t="str">
        <f>'שיפור וייעול - בניית תקציב'!A164</f>
        <v>אחר</v>
      </c>
      <c r="C161" s="588">
        <f>'שיפור וייעול - בניית תקציב'!E164</f>
        <v>0</v>
      </c>
      <c r="D161" s="156">
        <f>'שיפור וייעול - בניית תקציב'!C164</f>
        <v>1</v>
      </c>
      <c r="E161" s="485">
        <f t="shared" si="1"/>
        <v>0</v>
      </c>
      <c r="F161" s="563"/>
      <c r="G161" s="182">
        <f>IF('תקציב קבוע'!F161='נתוני עזר'!$A$10,'תקציב קבוע'!E161,0)</f>
        <v>0</v>
      </c>
      <c r="H161" s="182">
        <f>IF(F161='נתוני עזר'!$A$16,'תקציב קבוע'!E161,0)</f>
        <v>0</v>
      </c>
      <c r="I161" s="195"/>
    </row>
    <row r="162" spans="2:9" ht="15.75" customHeight="1" x14ac:dyDescent="0.25">
      <c r="B162" s="564" t="str">
        <f>'שיפור וייעול - בניית תקציב'!A165</f>
        <v>אחר</v>
      </c>
      <c r="C162" s="588">
        <f>'שיפור וייעול - בניית תקציב'!E165</f>
        <v>0</v>
      </c>
      <c r="D162" s="156">
        <f>'שיפור וייעול - בניית תקציב'!C165</f>
        <v>1</v>
      </c>
      <c r="E162" s="485">
        <f t="shared" si="1"/>
        <v>0</v>
      </c>
      <c r="F162" s="563"/>
      <c r="G162" s="182">
        <f>IF('תקציב קבוע'!F162='נתוני עזר'!$A$10,'תקציב קבוע'!E162,0)</f>
        <v>0</v>
      </c>
      <c r="H162" s="182">
        <f>IF(F162='נתוני עזר'!$A$16,'תקציב קבוע'!E162,0)</f>
        <v>0</v>
      </c>
      <c r="I162" s="195"/>
    </row>
    <row r="163" spans="2:9" ht="15.75" customHeight="1" x14ac:dyDescent="0.25">
      <c r="B163" s="564" t="str">
        <f>'שיפור וייעול - בניית תקציב'!A166</f>
        <v>אחר</v>
      </c>
      <c r="C163" s="588">
        <f>'שיפור וייעול - בניית תקציב'!E166</f>
        <v>0</v>
      </c>
      <c r="D163" s="156">
        <f>'שיפור וייעול - בניית תקציב'!C166</f>
        <v>1</v>
      </c>
      <c r="E163" s="485">
        <f t="shared" si="1"/>
        <v>0</v>
      </c>
      <c r="F163" s="563"/>
      <c r="G163" s="182">
        <f>IF('תקציב קבוע'!F163='נתוני עזר'!$A$10,'תקציב קבוע'!E163,0)</f>
        <v>0</v>
      </c>
      <c r="H163" s="182">
        <f>IF(F163='נתוני עזר'!$A$16,'תקציב קבוע'!E163,0)</f>
        <v>0</v>
      </c>
      <c r="I163" s="212"/>
    </row>
    <row r="164" spans="2:9" ht="15.75" customHeight="1" x14ac:dyDescent="0.25">
      <c r="B164" s="564" t="str">
        <f>'שיפור וייעול - בניית תקציב'!A167</f>
        <v>אחר</v>
      </c>
      <c r="C164" s="588">
        <f>'שיפור וייעול - בניית תקציב'!E167</f>
        <v>0</v>
      </c>
      <c r="D164" s="156">
        <f>'שיפור וייעול - בניית תקציב'!C167</f>
        <v>1</v>
      </c>
      <c r="E164" s="485">
        <f t="shared" si="1"/>
        <v>0</v>
      </c>
      <c r="F164" s="563"/>
      <c r="G164" s="182">
        <f>IF('תקציב קבוע'!F164='נתוני עזר'!$A$10,'תקציב קבוע'!E164,0)</f>
        <v>0</v>
      </c>
      <c r="H164" s="182">
        <f>IF(F164='נתוני עזר'!$A$16,'תקציב קבוע'!E164,0)</f>
        <v>0</v>
      </c>
      <c r="I164" s="873"/>
    </row>
    <row r="165" spans="2:9" ht="15.75" customHeight="1" x14ac:dyDescent="0.25">
      <c r="B165" s="564" t="str">
        <f>'שיפור וייעול - בניית תקציב'!A168</f>
        <v>אחר</v>
      </c>
      <c r="C165" s="588">
        <f>'שיפור וייעול - בניית תקציב'!E168</f>
        <v>0</v>
      </c>
      <c r="D165" s="156">
        <f>'שיפור וייעול - בניית תקציב'!C168</f>
        <v>1</v>
      </c>
      <c r="E165" s="485">
        <f t="shared" si="1"/>
        <v>0</v>
      </c>
      <c r="F165" s="563"/>
      <c r="G165" s="182">
        <f>IF('תקציב קבוע'!F165='נתוני עזר'!$A$10,'תקציב קבוע'!E165,0)</f>
        <v>0</v>
      </c>
      <c r="H165" s="182">
        <f>IF(F165='נתוני עזר'!$A$16,'תקציב קבוע'!E165,0)</f>
        <v>0</v>
      </c>
      <c r="I165" s="850"/>
    </row>
    <row r="166" spans="2:9" ht="15.75" customHeight="1" x14ac:dyDescent="0.25">
      <c r="B166" s="576" t="str">
        <f>'שיפור וייעול - בניית תקציב'!A169</f>
        <v>אחר</v>
      </c>
      <c r="C166" s="589">
        <f>'שיפור וייעול - בניית תקציב'!E169</f>
        <v>0</v>
      </c>
      <c r="D166" s="156">
        <f>'שיפור וייעול - בניית תקציב'!C169</f>
        <v>1</v>
      </c>
      <c r="E166" s="485">
        <f t="shared" si="1"/>
        <v>0</v>
      </c>
      <c r="F166" s="563"/>
      <c r="G166" s="182">
        <f>IF('תקציב קבוע'!F166='נתוני עזר'!$A$10,'תקציב קבוע'!E166,0)</f>
        <v>0</v>
      </c>
      <c r="H166" s="182">
        <f>IF(F166='נתוני עזר'!$A$16,'תקציב קבוע'!E166,0)</f>
        <v>0</v>
      </c>
      <c r="I166" s="195"/>
    </row>
    <row r="167" spans="2:9" ht="15.75" customHeight="1" x14ac:dyDescent="0.3">
      <c r="B167" s="467"/>
      <c r="C167" s="590"/>
      <c r="D167" s="246"/>
      <c r="E167" s="246"/>
      <c r="F167" s="246"/>
      <c r="G167" s="587"/>
      <c r="H167" s="587"/>
      <c r="I167" s="195"/>
    </row>
    <row r="168" spans="2:9" ht="61.5" customHeight="1" x14ac:dyDescent="0.25">
      <c r="B168" s="974" t="s">
        <v>220</v>
      </c>
      <c r="C168" s="928"/>
      <c r="D168" s="130" t="s">
        <v>85</v>
      </c>
      <c r="E168" s="130" t="s">
        <v>368</v>
      </c>
      <c r="F168" s="130" t="s">
        <v>395</v>
      </c>
      <c r="G168" s="561" t="s">
        <v>396</v>
      </c>
      <c r="H168" s="561" t="s">
        <v>397</v>
      </c>
      <c r="I168" s="195"/>
    </row>
    <row r="169" spans="2:9" ht="41.25" customHeight="1" x14ac:dyDescent="0.25">
      <c r="B169" s="775"/>
      <c r="C169" s="777"/>
      <c r="D169" s="131" t="str">
        <f>'שיפור וייעול - בניית תקציב'!C172</f>
        <v>חגים ודת</v>
      </c>
      <c r="E169" s="591">
        <f>D201</f>
        <v>0</v>
      </c>
      <c r="F169" s="563"/>
      <c r="G169" s="182">
        <f>IF('תקציב קבוע'!F169='נתוני עזר'!$A$10,'תקציב קבוע'!E169,0)</f>
        <v>0</v>
      </c>
      <c r="H169" s="182">
        <f>IF(F169='נתוני עזר'!$A$16,'תקציב קבוע'!E169,0)</f>
        <v>0</v>
      </c>
      <c r="I169" s="195"/>
    </row>
    <row r="170" spans="2:9" ht="31.5" customHeight="1" x14ac:dyDescent="0.25">
      <c r="B170" s="775"/>
      <c r="C170" s="777"/>
      <c r="D170" s="131" t="str">
        <f>'שיפור וייעול - בניית תקציב'!C173</f>
        <v>מתנות</v>
      </c>
      <c r="E170" s="591">
        <f>I201</f>
        <v>0</v>
      </c>
      <c r="F170" s="563"/>
      <c r="G170" s="182">
        <f>IF('תקציב קבוע'!F170='נתוני עזר'!$A$10,'תקציב קבוע'!E170,0)</f>
        <v>0</v>
      </c>
      <c r="H170" s="182">
        <f>IF(F170='נתוני עזר'!$A$16,'תקציב קבוע'!E170,0)</f>
        <v>0</v>
      </c>
      <c r="I170" s="195"/>
    </row>
    <row r="171" spans="2:9" ht="38.25" customHeight="1" x14ac:dyDescent="0.25">
      <c r="B171" s="775"/>
      <c r="C171" s="777"/>
      <c r="D171" s="131" t="str">
        <f>'שיפור וייעול - בניית תקציב'!C174</f>
        <v>ביגוד והנעלה</v>
      </c>
      <c r="E171" s="591">
        <f>M201</f>
        <v>0</v>
      </c>
      <c r="F171" s="563"/>
      <c r="G171" s="182">
        <f>IF('תקציב קבוע'!F171='נתוני עזר'!$A$10,'תקציב קבוע'!E171,0)</f>
        <v>0</v>
      </c>
      <c r="H171" s="182">
        <f>IF(F171='נתוני עזר'!$A$16,'תקציב קבוע'!E171,0)</f>
        <v>0</v>
      </c>
      <c r="I171" s="195"/>
    </row>
    <row r="172" spans="2:9" ht="28.5" customHeight="1" x14ac:dyDescent="0.25">
      <c r="B172" s="775"/>
      <c r="C172" s="777"/>
      <c r="D172" s="131" t="str">
        <f>'שיפור וייעול - בניית תקציב'!C175</f>
        <v>חשמל</v>
      </c>
      <c r="E172" s="132">
        <f>'שיפור וייעול - בניית תקציב'!F175</f>
        <v>0</v>
      </c>
      <c r="F172" s="563"/>
      <c r="G172" s="182">
        <f>IF('תקציב קבוע'!F172='נתוני עזר'!$A$10,'תקציב קבוע'!E172,0)</f>
        <v>0</v>
      </c>
      <c r="H172" s="182">
        <f>IF(F172='נתוני עזר'!$A$16,'תקציב קבוע'!E172,0)</f>
        <v>0</v>
      </c>
      <c r="I172" s="195"/>
    </row>
    <row r="173" spans="2:9" ht="35.25" customHeight="1" x14ac:dyDescent="0.25">
      <c r="B173" s="775"/>
      <c r="C173" s="777"/>
      <c r="D173" s="131" t="str">
        <f>'שיפור וייעול - בניית תקציב'!C176</f>
        <v>מים</v>
      </c>
      <c r="E173" s="132">
        <f>'שיפור וייעול - בניית תקציב'!F176</f>
        <v>0</v>
      </c>
      <c r="F173" s="563"/>
      <c r="G173" s="182">
        <f>IF('תקציב קבוע'!F173='נתוני עזר'!$A$10,'תקציב קבוע'!E173,0)</f>
        <v>0</v>
      </c>
      <c r="H173" s="182">
        <f>IF(F173='נתוני עזר'!$A$16,'תקציב קבוע'!E173,0)</f>
        <v>0</v>
      </c>
      <c r="I173" s="195"/>
    </row>
    <row r="174" spans="2:9" ht="15.75" customHeight="1" x14ac:dyDescent="0.25">
      <c r="B174" s="775"/>
      <c r="C174" s="777"/>
      <c r="D174" s="131" t="str">
        <f>'שיפור וייעול - בניית תקציב'!C177</f>
        <v>אחר</v>
      </c>
      <c r="E174" s="132">
        <f>'שיפור וייעול - בניית תקציב'!F177</f>
        <v>0</v>
      </c>
      <c r="F174" s="563"/>
      <c r="G174" s="182">
        <f>IF('תקציב קבוע'!F174='נתוני עזר'!$A$10,'תקציב קבוע'!E174,0)</f>
        <v>0</v>
      </c>
      <c r="H174" s="182">
        <f>IF(F174='נתוני עזר'!$A$16,'תקציב קבוע'!E174,0)</f>
        <v>0</v>
      </c>
      <c r="I174" s="195"/>
    </row>
    <row r="175" spans="2:9" ht="33.75" customHeight="1" x14ac:dyDescent="0.25">
      <c r="B175" s="775"/>
      <c r="C175" s="777"/>
      <c r="D175" s="131" t="str">
        <f>'שיפור וייעול - בניית תקציב'!C178</f>
        <v>אחר</v>
      </c>
      <c r="E175" s="132">
        <f>'שיפור וייעול - בניית תקציב'!F178</f>
        <v>0</v>
      </c>
      <c r="F175" s="563"/>
      <c r="G175" s="182">
        <f>IF('תקציב קבוע'!F175='נתוני עזר'!$A$10,'תקציב קבוע'!E175,0)</f>
        <v>0</v>
      </c>
      <c r="H175" s="182">
        <f>IF(F175='נתוני עזר'!$A$16,'תקציב קבוע'!E175,0)</f>
        <v>0</v>
      </c>
      <c r="I175" s="195"/>
    </row>
    <row r="176" spans="2:9" ht="28.5" customHeight="1" x14ac:dyDescent="0.25">
      <c r="B176" s="775"/>
      <c r="C176" s="777"/>
      <c r="D176" s="131" t="str">
        <f>'שיפור וייעול - בניית תקציב'!C179</f>
        <v>אחר</v>
      </c>
      <c r="E176" s="132">
        <f>'שיפור וייעול - בניית תקציב'!F179</f>
        <v>0</v>
      </c>
      <c r="F176" s="563"/>
      <c r="G176" s="182">
        <f>IF('תקציב קבוע'!F176='נתוני עזר'!$A$10,'תקציב קבוע'!E176,0)</f>
        <v>0</v>
      </c>
      <c r="H176" s="182">
        <f>IF(F176='נתוני עזר'!$A$16,'תקציב קבוע'!E176,0)</f>
        <v>0</v>
      </c>
      <c r="I176" s="212"/>
    </row>
    <row r="177" spans="2:14" ht="28.5" customHeight="1" x14ac:dyDescent="0.25">
      <c r="B177" s="775"/>
      <c r="C177" s="777"/>
      <c r="D177" s="131" t="str">
        <f>'שיפור וייעול - בניית תקציב'!C180</f>
        <v>אחר</v>
      </c>
      <c r="E177" s="132">
        <f>'שיפור וייעול - בניית תקציב'!F180</f>
        <v>0</v>
      </c>
      <c r="F177" s="563"/>
      <c r="G177" s="182">
        <f>IF('תקציב קבוע'!F177='נתוני עזר'!$A$10,'תקציב קבוע'!E177,0)</f>
        <v>0</v>
      </c>
      <c r="H177" s="182">
        <f>IF(F177='נתוני עזר'!$A$16,'תקציב קבוע'!E177,0)</f>
        <v>0</v>
      </c>
      <c r="I177" s="225"/>
      <c r="J177" s="84"/>
      <c r="K177" s="84"/>
      <c r="L177" s="84"/>
      <c r="M177" s="84"/>
      <c r="N177" s="84"/>
    </row>
    <row r="178" spans="2:14" ht="14.25" customHeight="1" x14ac:dyDescent="0.3">
      <c r="B178" s="467"/>
      <c r="C178" s="216"/>
      <c r="D178" s="221"/>
      <c r="E178" s="221"/>
      <c r="F178" s="221"/>
      <c r="G178" s="577"/>
      <c r="H178" s="577"/>
      <c r="I178" s="195"/>
      <c r="J178" s="84"/>
      <c r="K178" s="84"/>
      <c r="L178" s="84"/>
      <c r="M178" s="84"/>
      <c r="N178" s="84"/>
    </row>
    <row r="179" spans="2:14" ht="33" customHeight="1" x14ac:dyDescent="0.3">
      <c r="B179" s="964" t="s">
        <v>226</v>
      </c>
      <c r="C179" s="806"/>
      <c r="D179" s="796"/>
      <c r="E179" s="965">
        <f>SUM(E169:E177,E152:E166)</f>
        <v>0</v>
      </c>
      <c r="F179" s="796"/>
      <c r="G179" s="592">
        <f t="shared" ref="G179:H179" si="2">SUM(G6:G177)</f>
        <v>0</v>
      </c>
      <c r="H179" s="592">
        <f t="shared" si="2"/>
        <v>0</v>
      </c>
      <c r="I179" s="195"/>
      <c r="J179" s="84"/>
      <c r="K179" s="84"/>
      <c r="L179" s="84"/>
      <c r="M179" s="84"/>
      <c r="N179" s="84"/>
    </row>
    <row r="180" spans="2:14" ht="14.25" customHeight="1" x14ac:dyDescent="0.3">
      <c r="B180" s="586"/>
      <c r="C180" s="220"/>
      <c r="D180" s="221"/>
      <c r="E180" s="221"/>
      <c r="F180" s="221"/>
      <c r="G180" s="577"/>
      <c r="H180" s="577"/>
      <c r="I180" s="195"/>
      <c r="J180" s="84"/>
      <c r="K180" s="84"/>
      <c r="L180" s="84"/>
      <c r="M180" s="84"/>
      <c r="N180" s="84"/>
    </row>
    <row r="181" spans="2:14" ht="33" customHeight="1" x14ac:dyDescent="0.25">
      <c r="B181" s="966" t="s">
        <v>392</v>
      </c>
      <c r="C181" s="806"/>
      <c r="D181" s="806"/>
      <c r="E181" s="796"/>
      <c r="F181" s="593">
        <f ca="1">E179+E148+E77</f>
        <v>0</v>
      </c>
      <c r="G181" s="594"/>
      <c r="H181" s="594"/>
      <c r="I181" s="225"/>
      <c r="J181" s="84"/>
      <c r="K181" s="84"/>
      <c r="L181" s="84"/>
      <c r="M181" s="84"/>
      <c r="N181" s="84"/>
    </row>
    <row r="182" spans="2:14" ht="14.25" customHeight="1" x14ac:dyDescent="0.3">
      <c r="B182" s="467"/>
      <c r="C182" s="490"/>
      <c r="D182" s="223"/>
      <c r="E182" s="223"/>
      <c r="F182" s="223"/>
      <c r="G182" s="595"/>
      <c r="H182" s="595"/>
      <c r="I182" s="263"/>
      <c r="J182" s="84"/>
      <c r="K182" s="84"/>
      <c r="L182" s="84"/>
      <c r="M182" s="84"/>
      <c r="N182" s="84"/>
    </row>
    <row r="183" spans="2:14" ht="30.75" customHeight="1" x14ac:dyDescent="0.3">
      <c r="C183" s="264"/>
      <c r="D183" s="265"/>
      <c r="E183" s="266"/>
      <c r="F183" s="266"/>
      <c r="G183" s="266"/>
      <c r="H183" s="266"/>
      <c r="I183" s="84"/>
      <c r="J183" s="84"/>
      <c r="K183" s="84"/>
      <c r="L183" s="84"/>
      <c r="M183" s="84"/>
      <c r="N183" s="84"/>
    </row>
    <row r="184" spans="2:14" ht="14.25" customHeight="1" x14ac:dyDescent="0.25">
      <c r="J184" s="84"/>
      <c r="K184" s="84"/>
      <c r="L184" s="84"/>
      <c r="M184" s="84"/>
      <c r="N184" s="84"/>
    </row>
    <row r="185" spans="2:14" ht="40.5" customHeight="1" x14ac:dyDescent="0.3">
      <c r="C185" s="805" t="s">
        <v>230</v>
      </c>
      <c r="D185" s="796"/>
      <c r="E185" s="266"/>
      <c r="F185" s="805" t="s">
        <v>231</v>
      </c>
      <c r="G185" s="806"/>
      <c r="H185" s="806"/>
      <c r="I185" s="806"/>
      <c r="J185" s="796"/>
      <c r="L185" s="805" t="s">
        <v>232</v>
      </c>
      <c r="M185" s="806"/>
      <c r="N185" s="796"/>
    </row>
    <row r="186" spans="2:14" ht="51" customHeight="1" x14ac:dyDescent="0.3">
      <c r="C186" s="596" t="s">
        <v>234</v>
      </c>
      <c r="D186" s="597" t="s">
        <v>235</v>
      </c>
      <c r="E186" s="266"/>
      <c r="F186" s="596" t="s">
        <v>234</v>
      </c>
      <c r="G186" s="967" t="s">
        <v>235</v>
      </c>
      <c r="H186" s="796"/>
      <c r="I186" s="968" t="s">
        <v>235</v>
      </c>
      <c r="J186" s="796"/>
      <c r="K186" s="84"/>
      <c r="L186" s="596" t="s">
        <v>234</v>
      </c>
      <c r="M186" s="805" t="s">
        <v>235</v>
      </c>
      <c r="N186" s="796"/>
    </row>
    <row r="187" spans="2:14" ht="31.5" customHeight="1" x14ac:dyDescent="0.3">
      <c r="C187" s="273" t="str">
        <f>' שיקוף הכנסות והוצאות חודשי'!B189</f>
        <v>חגי תשרי</v>
      </c>
      <c r="D187" s="598">
        <f>'שיפור וייעול - בניית תקציב'!D190</f>
        <v>0</v>
      </c>
      <c r="E187" s="266"/>
      <c r="F187" s="273" t="str">
        <f>' שיקוף הכנסות והוצאות חודשי'!E189</f>
        <v>בר/בת מצווה</v>
      </c>
      <c r="G187" s="969">
        <f>' שיקוף הכנסות והוצאות חודשי'!F189</f>
        <v>0</v>
      </c>
      <c r="H187" s="798"/>
      <c r="I187" s="959">
        <f>'שיפור וייעול - בניית תקציב'!J190</f>
        <v>0</v>
      </c>
      <c r="J187" s="796"/>
      <c r="K187" s="84"/>
      <c r="L187" s="275" t="str">
        <f>' שיקוף הכנסות והוצאות חודשי'!I189</f>
        <v>ביגוד ילדים לחורף</v>
      </c>
      <c r="M187" s="959">
        <f>'שיפור וייעול - בניית תקציב'!O190</f>
        <v>0</v>
      </c>
      <c r="N187" s="796"/>
    </row>
    <row r="188" spans="2:14" ht="36" customHeight="1" x14ac:dyDescent="0.3">
      <c r="C188" s="273" t="str">
        <f>' שיקוף הכנסות והוצאות חודשי'!B190</f>
        <v>חנוכה</v>
      </c>
      <c r="D188" s="598">
        <f>'שיפור וייעול - בניית תקציב'!D191</f>
        <v>0</v>
      </c>
      <c r="E188" s="266"/>
      <c r="F188" s="273" t="str">
        <f>' שיקוף הכנסות והוצאות חודשי'!E190</f>
        <v>חתונות</v>
      </c>
      <c r="G188" s="962">
        <f>' שיקוף הכנסות והוצאות חודשי'!F190</f>
        <v>0</v>
      </c>
      <c r="H188" s="792"/>
      <c r="I188" s="959">
        <f>'שיפור וייעול - בניית תקציב'!J191</f>
        <v>0</v>
      </c>
      <c r="J188" s="796"/>
      <c r="K188" s="84"/>
      <c r="L188" s="275" t="str">
        <f>' שיקוף הכנסות והוצאות חודשי'!I190</f>
        <v>ביגוד ילדים לקיץ</v>
      </c>
      <c r="M188" s="959">
        <f>'שיפור וייעול - בניית תקציב'!O191</f>
        <v>0</v>
      </c>
      <c r="N188" s="796"/>
    </row>
    <row r="189" spans="2:14" ht="38.25" customHeight="1" x14ac:dyDescent="0.3">
      <c r="C189" s="542" t="str">
        <f>' שיקוף הכנסות והוצאות חודשי'!B191</f>
        <v>טו בשבט</v>
      </c>
      <c r="D189" s="598">
        <f>'שיפור וייעול - בניית תקציב'!D192</f>
        <v>0</v>
      </c>
      <c r="E189" s="266"/>
      <c r="F189" s="542" t="str">
        <f>' שיקוף הכנסות והוצאות חודשי'!E191</f>
        <v>ברית/ה</v>
      </c>
      <c r="G189" s="962">
        <f>' שיקוף הכנסות והוצאות חודשי'!F191</f>
        <v>0</v>
      </c>
      <c r="H189" s="792"/>
      <c r="I189" s="959">
        <f>'שיפור וייעול - בניית תקציב'!J192</f>
        <v>0</v>
      </c>
      <c r="J189" s="796"/>
      <c r="K189" s="84"/>
      <c r="L189" s="275" t="str">
        <f>' שיקוף הכנסות והוצאות חודשי'!I191</f>
        <v>הנעלת ילדים לחורף</v>
      </c>
      <c r="M189" s="959">
        <f>'שיפור וייעול - בניית תקציב'!O192</f>
        <v>0</v>
      </c>
      <c r="N189" s="796"/>
    </row>
    <row r="190" spans="2:14" ht="35.25" customHeight="1" x14ac:dyDescent="0.3">
      <c r="C190" s="273" t="str">
        <f>' שיקוף הכנסות והוצאות חודשי'!B192</f>
        <v>פורים</v>
      </c>
      <c r="D190" s="598">
        <f>'שיפור וייעול - בניית תקציב'!D193</f>
        <v>0</v>
      </c>
      <c r="E190" s="266"/>
      <c r="F190" s="273" t="str">
        <f>' שיקוף הכנסות והוצאות חודשי'!E192</f>
        <v>חינה</v>
      </c>
      <c r="G190" s="962">
        <f>' שיקוף הכנסות והוצאות חודשי'!F192</f>
        <v>0</v>
      </c>
      <c r="H190" s="792"/>
      <c r="I190" s="959">
        <f>'שיפור וייעול - בניית תקציב'!J193</f>
        <v>0</v>
      </c>
      <c r="J190" s="796"/>
      <c r="K190" s="84"/>
      <c r="L190" s="275" t="str">
        <f>' שיקוף הכנסות והוצאות חודשי'!I192</f>
        <v>הנעלת ילדים לקיץ</v>
      </c>
      <c r="M190" s="959">
        <f>'שיפור וייעול - בניית תקציב'!O193</f>
        <v>0</v>
      </c>
      <c r="N190" s="796"/>
    </row>
    <row r="191" spans="2:14" ht="30.75" customHeight="1" x14ac:dyDescent="0.3">
      <c r="C191" s="273" t="str">
        <f>' שיקוף הכנסות והוצאות חודשי'!B193</f>
        <v xml:space="preserve">פסח </v>
      </c>
      <c r="D191" s="598">
        <f>'שיפור וייעול - בניית תקציב'!D194</f>
        <v>0</v>
      </c>
      <c r="E191" s="266"/>
      <c r="F191" s="273" t="str">
        <f>' שיקוף הכנסות והוצאות חודשי'!E193</f>
        <v>ימי הולדת</v>
      </c>
      <c r="G191" s="962">
        <f>' שיקוף הכנסות והוצאות חודשי'!F193</f>
        <v>0</v>
      </c>
      <c r="H191" s="792"/>
      <c r="I191" s="959">
        <f>'שיפור וייעול - בניית תקציב'!J194</f>
        <v>0</v>
      </c>
      <c r="J191" s="796"/>
      <c r="K191" s="84"/>
      <c r="L191" s="275" t="str">
        <f>' שיקוף הכנסות והוצאות חודשי'!I193</f>
        <v>ביגוד מבוגרים לחורף</v>
      </c>
      <c r="M191" s="959">
        <f>'שיפור וייעול - בניית תקציב'!O194</f>
        <v>0</v>
      </c>
      <c r="N191" s="796"/>
    </row>
    <row r="192" spans="2:14" ht="48" customHeight="1" x14ac:dyDescent="0.3">
      <c r="C192" s="273" t="str">
        <f>' שיקוף הכנסות והוצאות חודשי'!B194</f>
        <v>יום העצמאות</v>
      </c>
      <c r="D192" s="598">
        <f>'שיפור וייעול - בניית תקציב'!D195</f>
        <v>0</v>
      </c>
      <c r="E192" s="266"/>
      <c r="F192" s="273" t="str">
        <f>' שיקוף הכנסות והוצאות חודשי'!E194</f>
        <v>אירוע בעבודה</v>
      </c>
      <c r="G192" s="962">
        <f>' שיקוף הכנסות והוצאות חודשי'!F194</f>
        <v>0</v>
      </c>
      <c r="H192" s="792"/>
      <c r="I192" s="959">
        <f>'שיפור וייעול - בניית תקציב'!J195</f>
        <v>0</v>
      </c>
      <c r="J192" s="796"/>
      <c r="K192" s="84"/>
      <c r="L192" s="275" t="str">
        <f>' שיקוף הכנסות והוצאות חודשי'!I194</f>
        <v>ביגוד מבוגרים לקיץ</v>
      </c>
      <c r="M192" s="959">
        <f>'שיפור וייעול - בניית תקציב'!O195</f>
        <v>0</v>
      </c>
      <c r="N192" s="796"/>
    </row>
    <row r="193" spans="3:14" ht="48" customHeight="1" x14ac:dyDescent="0.3">
      <c r="C193" s="273" t="str">
        <f>' שיקוף הכנסות והוצאות חודשי'!B195</f>
        <v>תפילין, ציצית, מזוזות</v>
      </c>
      <c r="D193" s="598">
        <f>'שיפור וייעול - בניית תקציב'!D196</f>
        <v>0</v>
      </c>
      <c r="E193" s="266"/>
      <c r="F193" s="273" t="str">
        <f>' שיקוף הכנסות והוצאות חודשי'!E195</f>
        <v>מתנות למורה/גננת</v>
      </c>
      <c r="G193" s="962">
        <f>' שיקוף הכנסות והוצאות חודשי'!F195</f>
        <v>0</v>
      </c>
      <c r="H193" s="792"/>
      <c r="I193" s="959">
        <f>'שיפור וייעול - בניית תקציב'!J196</f>
        <v>0</v>
      </c>
      <c r="J193" s="796"/>
      <c r="K193" s="84"/>
      <c r="L193" s="275" t="str">
        <f>' שיקוף הכנסות והוצאות חודשי'!I195</f>
        <v>הנעלת מבוגרים לחורף</v>
      </c>
      <c r="M193" s="959">
        <f>'שיפור וייעול - בניית תקציב'!O196</f>
        <v>0</v>
      </c>
      <c r="N193" s="796"/>
    </row>
    <row r="194" spans="3:14" ht="44.25" customHeight="1" x14ac:dyDescent="0.3">
      <c r="C194" s="543" t="str">
        <f>' שיקוף הכנסות והוצאות חודשי'!B196</f>
        <v>מקומות בבית הכנסת</v>
      </c>
      <c r="D194" s="598">
        <f>'שיפור וייעול - בניית תקציב'!D197</f>
        <v>0</v>
      </c>
      <c r="E194" s="266"/>
      <c r="F194" s="543" t="str">
        <f>' שיקוף הכנסות והוצאות חודשי'!E196</f>
        <v>אחר</v>
      </c>
      <c r="G194" s="962">
        <f>' שיקוף הכנסות והוצאות חודשי'!F196</f>
        <v>0</v>
      </c>
      <c r="H194" s="792"/>
      <c r="I194" s="959">
        <f>'שיפור וייעול - בניית תקציב'!J197</f>
        <v>0</v>
      </c>
      <c r="J194" s="796"/>
      <c r="K194" s="84"/>
      <c r="L194" s="544" t="str">
        <f>' שיקוף הכנסות והוצאות חודשי'!I196</f>
        <v>הנעלת מבוגרים לקיץ</v>
      </c>
      <c r="M194" s="959">
        <f>'שיפור וייעול - בניית תקציב'!O197</f>
        <v>0</v>
      </c>
      <c r="N194" s="796"/>
    </row>
    <row r="195" spans="3:14" ht="15.75" customHeight="1" x14ac:dyDescent="0.3">
      <c r="C195" s="273" t="str">
        <f>' שיקוף הכנסות והוצאות חודשי'!B197</f>
        <v>פיאה</v>
      </c>
      <c r="D195" s="598">
        <f>'שיפור וייעול - בניית תקציב'!D198</f>
        <v>0</v>
      </c>
      <c r="E195" s="266"/>
      <c r="F195" s="543" t="str">
        <f>' שיקוף הכנסות והוצאות חודשי'!E197</f>
        <v>אחר</v>
      </c>
      <c r="G195" s="962">
        <f>' שיקוף הכנסות והוצאות חודשי'!F197</f>
        <v>0</v>
      </c>
      <c r="H195" s="792"/>
      <c r="I195" s="959">
        <f>'שיפור וייעול - בניית תקציב'!J198</f>
        <v>0</v>
      </c>
      <c r="J195" s="796"/>
      <c r="K195" s="84"/>
      <c r="L195" s="544" t="str">
        <f>' שיקוף הכנסות והוצאות חודשי'!I197</f>
        <v>אחר</v>
      </c>
      <c r="M195" s="959">
        <f>'שיפור וייעול - בניית תקציב'!O198</f>
        <v>0</v>
      </c>
      <c r="N195" s="796"/>
    </row>
    <row r="196" spans="3:14" ht="15.75" customHeight="1" x14ac:dyDescent="0.3">
      <c r="C196" s="542" t="str">
        <f>' שיקוף הכנסות והוצאות חודשי'!B198</f>
        <v>מקווה</v>
      </c>
      <c r="D196" s="598">
        <f>'שיפור וייעול - בניית תקציב'!D199</f>
        <v>0</v>
      </c>
      <c r="E196" s="266"/>
      <c r="F196" s="543" t="str">
        <f>' שיקוף הכנסות והוצאות חודשי'!E198</f>
        <v>אחר</v>
      </c>
      <c r="G196" s="962">
        <f>' שיקוף הכנסות והוצאות חודשי'!F198</f>
        <v>0</v>
      </c>
      <c r="H196" s="792"/>
      <c r="I196" s="959">
        <f>'שיפור וייעול - בניית תקציב'!J199</f>
        <v>0</v>
      </c>
      <c r="J196" s="796"/>
      <c r="K196" s="84"/>
      <c r="L196" s="544" t="str">
        <f>' שיקוף הכנסות והוצאות חודשי'!I198</f>
        <v>אחר</v>
      </c>
      <c r="M196" s="959">
        <f>'שיפור וייעול - בניית תקציב'!O199</f>
        <v>0</v>
      </c>
      <c r="N196" s="796"/>
    </row>
    <row r="197" spans="3:14" ht="15.75" customHeight="1" x14ac:dyDescent="0.3">
      <c r="C197" s="273" t="str">
        <f>' שיקוף הכנסות והוצאות חודשי'!B199</f>
        <v>אחר</v>
      </c>
      <c r="D197" s="598">
        <f>'שיפור וייעול - בניית תקציב'!D200</f>
        <v>0</v>
      </c>
      <c r="E197" s="266"/>
      <c r="F197" s="543" t="str">
        <f>' שיקוף הכנסות והוצאות חודשי'!E199</f>
        <v>אחר</v>
      </c>
      <c r="G197" s="962">
        <f>' שיקוף הכנסות והוצאות חודשי'!F199</f>
        <v>0</v>
      </c>
      <c r="H197" s="792"/>
      <c r="I197" s="959">
        <f>'שיפור וייעול - בניית תקציב'!J200</f>
        <v>0</v>
      </c>
      <c r="J197" s="796"/>
      <c r="K197" s="84"/>
      <c r="L197" s="544" t="str">
        <f>' שיקוף הכנסות והוצאות חודשי'!I199</f>
        <v>אחר</v>
      </c>
      <c r="M197" s="959">
        <f>'שיפור וייעול - בניית תקציב'!O200</f>
        <v>0</v>
      </c>
      <c r="N197" s="796"/>
    </row>
    <row r="198" spans="3:14" ht="15.75" customHeight="1" x14ac:dyDescent="0.3">
      <c r="C198" s="273" t="str">
        <f>' שיקוף הכנסות והוצאות חודשי'!B200</f>
        <v>אחר</v>
      </c>
      <c r="D198" s="598">
        <f>'שיפור וייעול - בניית תקציב'!D201</f>
        <v>0</v>
      </c>
      <c r="E198" s="266"/>
      <c r="F198" s="543" t="str">
        <f>' שיקוף הכנסות והוצאות חודשי'!E200</f>
        <v>אחר</v>
      </c>
      <c r="G198" s="962">
        <f>' שיקוף הכנסות והוצאות חודשי'!F200</f>
        <v>0</v>
      </c>
      <c r="H198" s="792"/>
      <c r="I198" s="959">
        <f>'שיפור וייעול - בניית תקציב'!J201</f>
        <v>0</v>
      </c>
      <c r="J198" s="796"/>
      <c r="K198" s="84"/>
      <c r="L198" s="544" t="str">
        <f>' שיקוף הכנסות והוצאות חודשי'!I200</f>
        <v>אחר</v>
      </c>
      <c r="M198" s="959">
        <f>'שיפור וייעול - בניית תקציב'!O201</f>
        <v>0</v>
      </c>
      <c r="N198" s="796"/>
    </row>
    <row r="199" spans="3:14" ht="15.75" customHeight="1" x14ac:dyDescent="0.3">
      <c r="C199" s="273" t="str">
        <f>' שיקוף הכנסות והוצאות חודשי'!B201</f>
        <v>אחר</v>
      </c>
      <c r="D199" s="598">
        <f>'שיפור וייעול - בניית תקציב'!D202</f>
        <v>0</v>
      </c>
      <c r="E199" s="266"/>
      <c r="F199" s="543" t="str">
        <f>' שיקוף הכנסות והוצאות חודשי'!E201</f>
        <v>אחר</v>
      </c>
      <c r="G199" s="963">
        <f>' שיקוף הכנסות והוצאות חודשי'!F201</f>
        <v>0</v>
      </c>
      <c r="H199" s="794"/>
      <c r="I199" s="959">
        <f>'שיפור וייעול - בניית תקציב'!J202</f>
        <v>0</v>
      </c>
      <c r="J199" s="796"/>
      <c r="K199" s="84"/>
      <c r="L199" s="544" t="str">
        <f>' שיקוף הכנסות והוצאות חודשי'!I201</f>
        <v>אחר</v>
      </c>
      <c r="M199" s="959">
        <f>'שיפור וייעול - בניית תקציב'!O202</f>
        <v>0</v>
      </c>
      <c r="N199" s="796"/>
    </row>
    <row r="200" spans="3:14" ht="15.75" customHeight="1" x14ac:dyDescent="0.3">
      <c r="C200" s="547" t="s">
        <v>78</v>
      </c>
      <c r="D200" s="599">
        <f>SUM(D187:D199)</f>
        <v>0</v>
      </c>
      <c r="E200" s="600"/>
      <c r="F200" s="547" t="s">
        <v>78</v>
      </c>
      <c r="G200" s="960">
        <f>SUM(G187:G199)</f>
        <v>0</v>
      </c>
      <c r="H200" s="796"/>
      <c r="I200" s="960">
        <f>SUM(I187:I199)</f>
        <v>0</v>
      </c>
      <c r="J200" s="796"/>
      <c r="K200" s="84"/>
      <c r="L200" s="547" t="s">
        <v>78</v>
      </c>
      <c r="M200" s="960">
        <f>SUM(M187:N199)</f>
        <v>0</v>
      </c>
      <c r="N200" s="796"/>
    </row>
    <row r="201" spans="3:14" ht="15.75" customHeight="1" x14ac:dyDescent="0.3">
      <c r="C201" s="547" t="s">
        <v>271</v>
      </c>
      <c r="D201" s="599">
        <f>D200/12</f>
        <v>0</v>
      </c>
      <c r="E201" s="266"/>
      <c r="F201" s="547" t="s">
        <v>271</v>
      </c>
      <c r="G201" s="960">
        <f>G200/12</f>
        <v>0</v>
      </c>
      <c r="H201" s="796"/>
      <c r="I201" s="960">
        <f>I200/12</f>
        <v>0</v>
      </c>
      <c r="J201" s="796"/>
      <c r="K201" s="601"/>
      <c r="L201" s="547" t="s">
        <v>271</v>
      </c>
      <c r="M201" s="961">
        <f>M200/12</f>
        <v>0</v>
      </c>
      <c r="N201" s="854"/>
    </row>
  </sheetData>
  <mergeCells count="115">
    <mergeCell ref="B1:F3"/>
    <mergeCell ref="J1:M3"/>
    <mergeCell ref="B5:C5"/>
    <mergeCell ref="J5:K5"/>
    <mergeCell ref="B6:C17"/>
    <mergeCell ref="J6:K14"/>
    <mergeCell ref="J15:L15"/>
    <mergeCell ref="J37:L37"/>
    <mergeCell ref="J39:L40"/>
    <mergeCell ref="M39:M40"/>
    <mergeCell ref="J16:K16"/>
    <mergeCell ref="J17:K22"/>
    <mergeCell ref="B19:C37"/>
    <mergeCell ref="J23:L23"/>
    <mergeCell ref="J24:K24"/>
    <mergeCell ref="B39:C45"/>
    <mergeCell ref="J35:L35"/>
    <mergeCell ref="J103:K103"/>
    <mergeCell ref="J104:K104"/>
    <mergeCell ref="J105:K105"/>
    <mergeCell ref="J109:K109"/>
    <mergeCell ref="I111:I112"/>
    <mergeCell ref="J41:L42"/>
    <mergeCell ref="J43:L44"/>
    <mergeCell ref="M43:M44"/>
    <mergeCell ref="J48:L49"/>
    <mergeCell ref="M41:M42"/>
    <mergeCell ref="J47:L47"/>
    <mergeCell ref="N70:N71"/>
    <mergeCell ref="N73:N74"/>
    <mergeCell ref="L74:L75"/>
    <mergeCell ref="E77:F77"/>
    <mergeCell ref="N44:N45"/>
    <mergeCell ref="N47:N48"/>
    <mergeCell ref="P47:P48"/>
    <mergeCell ref="M48:M49"/>
    <mergeCell ref="P49:P50"/>
    <mergeCell ref="O51:O52"/>
    <mergeCell ref="O69:O70"/>
    <mergeCell ref="O44:O45"/>
    <mergeCell ref="J45:J46"/>
    <mergeCell ref="K45:K46"/>
    <mergeCell ref="L45:L46"/>
    <mergeCell ref="I197:J197"/>
    <mergeCell ref="M193:N193"/>
    <mergeCell ref="M194:N194"/>
    <mergeCell ref="M186:N186"/>
    <mergeCell ref="M187:N187"/>
    <mergeCell ref="M188:N188"/>
    <mergeCell ref="M189:N189"/>
    <mergeCell ref="M190:N190"/>
    <mergeCell ref="M191:N191"/>
    <mergeCell ref="M192:N192"/>
    <mergeCell ref="B47:C53"/>
    <mergeCell ref="B55:C65"/>
    <mergeCell ref="B67:C73"/>
    <mergeCell ref="B74:C74"/>
    <mergeCell ref="B75:C75"/>
    <mergeCell ref="B77:D77"/>
    <mergeCell ref="B79:C79"/>
    <mergeCell ref="B80:C99"/>
    <mergeCell ref="B101:C106"/>
    <mergeCell ref="B108:C113"/>
    <mergeCell ref="B115:C122"/>
    <mergeCell ref="B124:C134"/>
    <mergeCell ref="B136:C147"/>
    <mergeCell ref="E148:F148"/>
    <mergeCell ref="B148:D148"/>
    <mergeCell ref="B150:F150"/>
    <mergeCell ref="I164:I165"/>
    <mergeCell ref="B168:C177"/>
    <mergeCell ref="B179:D179"/>
    <mergeCell ref="E179:F179"/>
    <mergeCell ref="B181:E181"/>
    <mergeCell ref="C185:D185"/>
    <mergeCell ref="F185:J185"/>
    <mergeCell ref="L185:N185"/>
    <mergeCell ref="G186:H186"/>
    <mergeCell ref="I186:J186"/>
    <mergeCell ref="G187:H187"/>
    <mergeCell ref="I187:J187"/>
    <mergeCell ref="G188:H188"/>
    <mergeCell ref="I188:J188"/>
    <mergeCell ref="G189:H189"/>
    <mergeCell ref="I189:J189"/>
    <mergeCell ref="G190:H190"/>
    <mergeCell ref="I190:J190"/>
    <mergeCell ref="I191:J191"/>
    <mergeCell ref="I198:J198"/>
    <mergeCell ref="M198:N198"/>
    <mergeCell ref="G191:H191"/>
    <mergeCell ref="G192:H192"/>
    <mergeCell ref="G193:H193"/>
    <mergeCell ref="G194:H194"/>
    <mergeCell ref="G195:H195"/>
    <mergeCell ref="G196:H196"/>
    <mergeCell ref="G197:H197"/>
    <mergeCell ref="M196:N196"/>
    <mergeCell ref="M197:N197"/>
    <mergeCell ref="I192:J192"/>
    <mergeCell ref="I193:J193"/>
    <mergeCell ref="I194:J194"/>
    <mergeCell ref="I195:J195"/>
    <mergeCell ref="M195:N195"/>
    <mergeCell ref="I196:J196"/>
    <mergeCell ref="M199:N199"/>
    <mergeCell ref="M200:N200"/>
    <mergeCell ref="M201:N201"/>
    <mergeCell ref="G198:H198"/>
    <mergeCell ref="G199:H199"/>
    <mergeCell ref="I199:J199"/>
    <mergeCell ref="G200:H200"/>
    <mergeCell ref="I200:J200"/>
    <mergeCell ref="G201:H201"/>
    <mergeCell ref="I201:J201"/>
  </mergeCells>
  <pageMargins left="0.7" right="0.7" top="0.75" bottom="0.75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יש לבחור מתוך הרשימה" xr:uid="{00000000-0002-0000-0900-000000000000}">
          <x14:formula1>
            <xm:f>'נתוני עזר'!$A$10:$A$17</xm:f>
          </x14:formula1>
          <xm:sqref>F6:F17 F19:F37 F39:F45 F47:F65 F67:F75 F80:F99 F101:F106 F108:F113 F115:F122 F124:F134 F136:F147 F152:F166 F169:F177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B1:AK198"/>
  <sheetViews>
    <sheetView rightToLeft="1" workbookViewId="0">
      <pane ySplit="3" topLeftCell="A4" activePane="bottomLeft" state="frozen"/>
      <selection pane="bottomLeft" activeCell="R14" sqref="R14"/>
    </sheetView>
  </sheetViews>
  <sheetFormatPr defaultColWidth="12.59765625" defaultRowHeight="15" customHeight="1" x14ac:dyDescent="0.25"/>
  <cols>
    <col min="1" max="1" width="3.19921875" customWidth="1"/>
    <col min="2" max="2" width="15" customWidth="1"/>
    <col min="3" max="3" width="17.8984375" customWidth="1"/>
    <col min="4" max="4" width="17" customWidth="1"/>
    <col min="5" max="5" width="14.69921875" customWidth="1"/>
    <col min="6" max="6" width="18.8984375" customWidth="1"/>
    <col min="7" max="7" width="9.59765625" hidden="1" customWidth="1"/>
    <col min="8" max="8" width="9.69921875" hidden="1" customWidth="1"/>
    <col min="9" max="9" width="3.19921875" customWidth="1"/>
    <col min="10" max="10" width="16.59765625" customWidth="1"/>
    <col min="11" max="11" width="13.09765625" customWidth="1"/>
    <col min="12" max="13" width="21.69921875" customWidth="1"/>
    <col min="14" max="14" width="5.8984375" customWidth="1"/>
    <col min="15" max="37" width="9" customWidth="1"/>
  </cols>
  <sheetData>
    <row r="1" spans="2:37" ht="13.5" customHeight="1" x14ac:dyDescent="0.4">
      <c r="B1" s="807" t="s">
        <v>82</v>
      </c>
      <c r="C1" s="773"/>
      <c r="D1" s="773"/>
      <c r="E1" s="773"/>
      <c r="F1" s="774"/>
      <c r="G1" s="602"/>
      <c r="H1" s="602"/>
      <c r="I1" s="464"/>
      <c r="J1" s="910" t="s">
        <v>83</v>
      </c>
      <c r="K1" s="779"/>
      <c r="L1" s="779"/>
      <c r="M1" s="779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>
        <v>2</v>
      </c>
    </row>
    <row r="2" spans="2:37" ht="13.5" customHeight="1" x14ac:dyDescent="0.4">
      <c r="B2" s="775"/>
      <c r="C2" s="776"/>
      <c r="D2" s="776"/>
      <c r="E2" s="776"/>
      <c r="F2" s="777"/>
      <c r="G2" s="603"/>
      <c r="H2" s="603"/>
      <c r="I2" s="465"/>
      <c r="J2" s="775"/>
      <c r="K2" s="776"/>
      <c r="L2" s="776"/>
      <c r="M2" s="776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>
        <v>3</v>
      </c>
    </row>
    <row r="3" spans="2:37" ht="13.5" customHeight="1" x14ac:dyDescent="0.4">
      <c r="B3" s="775"/>
      <c r="C3" s="776"/>
      <c r="D3" s="776"/>
      <c r="E3" s="776"/>
      <c r="F3" s="777"/>
      <c r="G3" s="603"/>
      <c r="H3" s="603"/>
      <c r="I3" s="465"/>
      <c r="J3" s="775"/>
      <c r="K3" s="776"/>
      <c r="L3" s="776"/>
      <c r="M3" s="776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>
        <v>4</v>
      </c>
    </row>
    <row r="4" spans="2:37" ht="9" customHeight="1" x14ac:dyDescent="0.3">
      <c r="B4" s="466"/>
      <c r="C4" s="604"/>
      <c r="D4" s="468"/>
      <c r="E4" s="605"/>
      <c r="F4" s="468"/>
      <c r="G4" s="606"/>
      <c r="H4" s="606"/>
      <c r="I4" s="470"/>
      <c r="J4" s="470"/>
      <c r="K4" s="470"/>
      <c r="L4" s="470"/>
      <c r="M4" s="470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>
        <v>5</v>
      </c>
    </row>
    <row r="5" spans="2:37" ht="68.25" customHeight="1" x14ac:dyDescent="0.3">
      <c r="B5" s="930" t="s">
        <v>84</v>
      </c>
      <c r="C5" s="796"/>
      <c r="D5" s="472" t="s">
        <v>85</v>
      </c>
      <c r="E5" s="607" t="s">
        <v>368</v>
      </c>
      <c r="F5" s="472" t="s">
        <v>395</v>
      </c>
      <c r="G5" s="561" t="s">
        <v>396</v>
      </c>
      <c r="H5" s="561" t="s">
        <v>397</v>
      </c>
      <c r="I5" s="475"/>
      <c r="J5" s="1001" t="s">
        <v>90</v>
      </c>
      <c r="K5" s="796"/>
      <c r="L5" s="608" t="s">
        <v>91</v>
      </c>
      <c r="M5" s="608" t="s">
        <v>398</v>
      </c>
      <c r="N5" s="84"/>
      <c r="O5" s="84"/>
      <c r="P5" s="84"/>
      <c r="Q5" s="84"/>
      <c r="R5" s="84"/>
      <c r="S5" s="84"/>
      <c r="T5" s="84"/>
      <c r="U5" s="84"/>
      <c r="V5" s="158"/>
      <c r="W5" s="158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>
        <v>7</v>
      </c>
    </row>
    <row r="6" spans="2:37" ht="33" customHeight="1" x14ac:dyDescent="0.25">
      <c r="B6" s="974" t="s">
        <v>92</v>
      </c>
      <c r="C6" s="928"/>
      <c r="D6" s="131" t="str">
        <f>'תקציב קבוע'!D6</f>
        <v>שכ"ד</v>
      </c>
      <c r="E6" s="609">
        <f>'תקציב קבוע'!E6</f>
        <v>0</v>
      </c>
      <c r="F6" s="563"/>
      <c r="G6" s="182">
        <f>IF('תקציב קבוע'!F6='נתוני עזר'!$A$10,'תקציב קבוע'!E6,0)</f>
        <v>0</v>
      </c>
      <c r="H6" s="182">
        <f>IF(F6='נתוני עזר'!$A$16,'תקציב קבוע'!E6,0)</f>
        <v>0</v>
      </c>
      <c r="I6" s="479"/>
      <c r="J6" s="985"/>
      <c r="K6" s="774"/>
      <c r="L6" s="132" t="str">
        <f>'תקציב קבוע'!L6</f>
        <v>משכורת 1</v>
      </c>
      <c r="M6" s="132">
        <f>'תקציב קבוע'!M6</f>
        <v>0</v>
      </c>
      <c r="N6" s="84"/>
      <c r="O6" s="84"/>
      <c r="P6" s="84"/>
      <c r="Q6" s="84"/>
      <c r="R6" s="84"/>
      <c r="S6" s="84"/>
      <c r="T6" s="84"/>
      <c r="U6" s="84"/>
      <c r="V6" s="189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>
        <v>8</v>
      </c>
    </row>
    <row r="7" spans="2:37" ht="39" customHeight="1" x14ac:dyDescent="0.25">
      <c r="B7" s="775"/>
      <c r="C7" s="777"/>
      <c r="D7" s="581" t="str">
        <f>'תקציב קבוע'!D7</f>
        <v>משכנתא</v>
      </c>
      <c r="E7" s="610">
        <f>'תקציב קבוע'!E7</f>
        <v>0</v>
      </c>
      <c r="F7" s="563"/>
      <c r="G7" s="182">
        <f>IF('תקציב קבוע'!F7='נתוני עזר'!$A$10,'תקציב קבוע'!E7,0)</f>
        <v>0</v>
      </c>
      <c r="H7" s="182">
        <f>IF(F7='נתוני עזר'!$A$16,'תקציב קבוע'!E7,0)</f>
        <v>0</v>
      </c>
      <c r="I7" s="479"/>
      <c r="J7" s="775"/>
      <c r="K7" s="777"/>
      <c r="L7" s="132" t="str">
        <f>'תקציב קבוע'!L7</f>
        <v>משכורת 2</v>
      </c>
      <c r="M7" s="132">
        <f>'תקציב קבוע'!M7</f>
        <v>0</v>
      </c>
      <c r="N7" s="84"/>
      <c r="O7" s="84"/>
      <c r="P7" s="84"/>
      <c r="Q7" s="84"/>
      <c r="R7" s="84"/>
      <c r="S7" s="84"/>
      <c r="T7" s="84"/>
      <c r="U7" s="84"/>
      <c r="V7" s="189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</row>
    <row r="8" spans="2:37" ht="36.75" customHeight="1" x14ac:dyDescent="0.25">
      <c r="B8" s="775"/>
      <c r="C8" s="777"/>
      <c r="D8" s="131" t="str">
        <f>'תקציב קבוע'!D8</f>
        <v>ארנונה/מיסי ישוב</v>
      </c>
      <c r="E8" s="609">
        <f>'תקציב קבוע'!E8</f>
        <v>0</v>
      </c>
      <c r="F8" s="563"/>
      <c r="G8" s="182">
        <f>IF('תקציב קבוע'!F8='נתוני עזר'!$A$10,'תקציב קבוע'!E8,0)</f>
        <v>0</v>
      </c>
      <c r="H8" s="182">
        <f>IF(F8='נתוני עזר'!$A$16,'תקציב קבוע'!E8,0)</f>
        <v>0</v>
      </c>
      <c r="I8" s="479"/>
      <c r="J8" s="775"/>
      <c r="K8" s="777"/>
      <c r="L8" s="132" t="str">
        <f>'תקציב קבוע'!L8</f>
        <v>קצבה</v>
      </c>
      <c r="M8" s="132">
        <f>'תקציב קבוע'!M8</f>
        <v>0</v>
      </c>
      <c r="N8" s="84"/>
      <c r="O8" s="84"/>
      <c r="P8" s="84"/>
      <c r="Q8" s="84"/>
      <c r="R8" s="84"/>
      <c r="S8" s="84"/>
      <c r="T8" s="84"/>
      <c r="U8" s="84"/>
      <c r="V8" s="480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>
        <v>9</v>
      </c>
    </row>
    <row r="9" spans="2:37" ht="31.5" customHeight="1" x14ac:dyDescent="0.25">
      <c r="B9" s="775"/>
      <c r="C9" s="777"/>
      <c r="D9" s="131" t="str">
        <f>'תקציב קבוע'!D9</f>
        <v>גז</v>
      </c>
      <c r="E9" s="609">
        <f>'תקציב קבוע'!E9</f>
        <v>0</v>
      </c>
      <c r="F9" s="563"/>
      <c r="G9" s="182">
        <f>IF('תקציב קבוע'!F9='נתוני עזר'!$A$10,'תקציב קבוע'!E9,0)</f>
        <v>0</v>
      </c>
      <c r="H9" s="182">
        <f>IF(F9='נתוני עזר'!$A$16,'תקציב קבוע'!E9,0)</f>
        <v>0</v>
      </c>
      <c r="I9" s="479"/>
      <c r="J9" s="775"/>
      <c r="K9" s="777"/>
      <c r="L9" s="132" t="str">
        <f>'תקציב קבוע'!L9</f>
        <v>הכנסה משכירות</v>
      </c>
      <c r="M9" s="132">
        <f>'תקציב קבוע'!M9</f>
        <v>0</v>
      </c>
      <c r="N9" s="84"/>
      <c r="O9" s="84"/>
      <c r="P9" s="84"/>
      <c r="Q9" s="84"/>
      <c r="R9" s="84"/>
      <c r="S9" s="84"/>
      <c r="T9" s="84"/>
      <c r="U9" s="84"/>
      <c r="V9" s="481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>
        <v>10</v>
      </c>
    </row>
    <row r="10" spans="2:37" ht="33.75" customHeight="1" x14ac:dyDescent="0.25">
      <c r="B10" s="775"/>
      <c r="C10" s="777"/>
      <c r="D10" s="131" t="str">
        <f>'תקציב קבוע'!D10</f>
        <v xml:space="preserve">עוזרת </v>
      </c>
      <c r="E10" s="609">
        <f>'תקציב קבוע'!E10</f>
        <v>0</v>
      </c>
      <c r="F10" s="563"/>
      <c r="G10" s="182">
        <f>IF('תקציב קבוע'!F10='נתוני עזר'!$A$10,'תקציב קבוע'!E10,0)</f>
        <v>0</v>
      </c>
      <c r="H10" s="182">
        <f>IF(F10='נתוני עזר'!$A$16,'תקציב קבוע'!E10,0)</f>
        <v>0</v>
      </c>
      <c r="I10" s="479"/>
      <c r="J10" s="775"/>
      <c r="K10" s="777"/>
      <c r="L10" s="132" t="str">
        <f>'תקציב קבוע'!L10</f>
        <v>חוג</v>
      </c>
      <c r="M10" s="132">
        <f>'תקציב קבוע'!M10</f>
        <v>0</v>
      </c>
      <c r="N10" s="84"/>
      <c r="O10" s="84"/>
      <c r="P10" s="84"/>
      <c r="Q10" s="84"/>
      <c r="R10" s="84"/>
      <c r="S10" s="84"/>
      <c r="T10" s="84"/>
      <c r="U10" s="84"/>
      <c r="V10" s="189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</row>
    <row r="11" spans="2:37" ht="15" customHeight="1" x14ac:dyDescent="0.25">
      <c r="B11" s="775"/>
      <c r="C11" s="777"/>
      <c r="D11" s="131" t="str">
        <f>'תקציב קבוע'!D11</f>
        <v>ועד בית</v>
      </c>
      <c r="E11" s="609">
        <f>'תקציב קבוע'!E11</f>
        <v>0</v>
      </c>
      <c r="F11" s="563"/>
      <c r="G11" s="182">
        <f>IF('תקציב קבוע'!F11='נתוני עזר'!$A$10,'תקציב קבוע'!E11,0)</f>
        <v>0</v>
      </c>
      <c r="H11" s="182">
        <f>IF(F11='נתוני עזר'!$A$16,'תקציב קבוע'!E11,0)</f>
        <v>0</v>
      </c>
      <c r="I11" s="479"/>
      <c r="J11" s="775"/>
      <c r="K11" s="777"/>
      <c r="L11" s="132" t="str">
        <f>'תקציב קבוע'!L11</f>
        <v>אחר</v>
      </c>
      <c r="M11" s="132">
        <f>'תקציב קבוע'!M11</f>
        <v>0</v>
      </c>
      <c r="N11" s="84"/>
      <c r="O11" s="84"/>
      <c r="P11" s="84"/>
      <c r="Q11" s="84"/>
      <c r="R11" s="84"/>
      <c r="S11" s="84"/>
      <c r="T11" s="84"/>
      <c r="U11" s="84"/>
      <c r="V11" s="480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</row>
    <row r="12" spans="2:37" ht="15.75" customHeight="1" x14ac:dyDescent="0.25">
      <c r="B12" s="775"/>
      <c r="C12" s="777"/>
      <c r="D12" s="564" t="str">
        <f>'תקציב קבוע'!D12</f>
        <v>אחר</v>
      </c>
      <c r="E12" s="609">
        <f>'תקציב קבוע'!E12</f>
        <v>0</v>
      </c>
      <c r="F12" s="563"/>
      <c r="G12" s="182">
        <f>IF('תקציב קבוע'!F12='נתוני עזר'!$A$10,'תקציב קבוע'!E12,0)</f>
        <v>0</v>
      </c>
      <c r="H12" s="182">
        <f>IF(F12='נתוני עזר'!$A$16,'תקציב קבוע'!E12,0)</f>
        <v>0</v>
      </c>
      <c r="I12" s="479"/>
      <c r="J12" s="775"/>
      <c r="K12" s="777"/>
      <c r="L12" s="132" t="str">
        <f>'תקציב קבוע'!L12</f>
        <v>אחר</v>
      </c>
      <c r="M12" s="132">
        <f>'תקציב קבוע'!M12</f>
        <v>0</v>
      </c>
      <c r="N12" s="84"/>
      <c r="O12" s="84"/>
      <c r="P12" s="84"/>
      <c r="Q12" s="84"/>
      <c r="R12" s="84"/>
      <c r="S12" s="84"/>
      <c r="T12" s="84"/>
      <c r="U12" s="84"/>
      <c r="V12" s="189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</row>
    <row r="13" spans="2:37" ht="15.75" customHeight="1" x14ac:dyDescent="0.25">
      <c r="B13" s="775"/>
      <c r="C13" s="777"/>
      <c r="D13" s="564" t="str">
        <f>'תקציב קבוע'!D13</f>
        <v>אחר</v>
      </c>
      <c r="E13" s="609">
        <f>'תקציב קבוע'!E13</f>
        <v>0</v>
      </c>
      <c r="F13" s="563"/>
      <c r="G13" s="182">
        <f>IF('תקציב קבוע'!F13='נתוני עזר'!$A$10,'תקציב קבוע'!E13,0)</f>
        <v>0</v>
      </c>
      <c r="H13" s="182">
        <f>IF(F13='נתוני עזר'!$A$16,'תקציב קבוע'!E13,0)</f>
        <v>0</v>
      </c>
      <c r="I13" s="479"/>
      <c r="J13" s="775"/>
      <c r="K13" s="777"/>
      <c r="L13" s="132" t="str">
        <f>'תקציב קבוע'!L13</f>
        <v>אחר</v>
      </c>
      <c r="M13" s="132">
        <f>'תקציב קבוע'!M13</f>
        <v>0</v>
      </c>
      <c r="N13" s="84"/>
      <c r="O13" s="84"/>
      <c r="P13" s="84"/>
      <c r="Q13" s="84"/>
      <c r="R13" s="84"/>
      <c r="S13" s="84"/>
      <c r="T13" s="84"/>
      <c r="U13" s="84"/>
      <c r="V13" s="189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</row>
    <row r="14" spans="2:37" ht="18" customHeight="1" x14ac:dyDescent="0.25">
      <c r="B14" s="775"/>
      <c r="C14" s="777"/>
      <c r="D14" s="564" t="str">
        <f>'תקציב קבוע'!D14</f>
        <v>אחר</v>
      </c>
      <c r="E14" s="609">
        <f>'תקציב קבוע'!E14</f>
        <v>0</v>
      </c>
      <c r="F14" s="563"/>
      <c r="G14" s="182">
        <f>IF('תקציב קבוע'!F14='נתוני עזר'!$A$10,'תקציב קבוע'!E14,0)</f>
        <v>0</v>
      </c>
      <c r="H14" s="182">
        <f>IF(F14='נתוני עזר'!$A$16,'תקציב קבוע'!E14,0)</f>
        <v>0</v>
      </c>
      <c r="I14" s="479"/>
      <c r="J14" s="783"/>
      <c r="K14" s="785"/>
      <c r="L14" s="132" t="str">
        <f>'תקציב קבוע'!L14</f>
        <v>אחר</v>
      </c>
      <c r="M14" s="132">
        <f>'תקציב קבוע'!M14</f>
        <v>0</v>
      </c>
      <c r="N14" s="84"/>
      <c r="O14" s="84"/>
      <c r="P14" s="84"/>
      <c r="Q14" s="84"/>
      <c r="R14" s="84"/>
      <c r="S14" s="84"/>
      <c r="T14" s="84"/>
      <c r="U14" s="84"/>
      <c r="V14" s="189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</row>
    <row r="15" spans="2:37" ht="25.5" customHeight="1" x14ac:dyDescent="0.25">
      <c r="B15" s="775"/>
      <c r="C15" s="777"/>
      <c r="D15" s="564" t="str">
        <f>'תקציב קבוע'!D15</f>
        <v>אחר</v>
      </c>
      <c r="E15" s="609">
        <f>'תקציב קבוע'!E15</f>
        <v>0</v>
      </c>
      <c r="F15" s="563"/>
      <c r="G15" s="182">
        <f>IF('תקציב קבוע'!F15='נתוני עזר'!$A$10,'תקציב קבוע'!E15,0)</f>
        <v>0</v>
      </c>
      <c r="H15" s="182">
        <f>IF(F15='נתוני עזר'!$A$16,'תקציב קבוע'!E15,0)</f>
        <v>0</v>
      </c>
      <c r="I15" s="479"/>
      <c r="J15" s="986" t="s">
        <v>117</v>
      </c>
      <c r="K15" s="806"/>
      <c r="L15" s="796"/>
      <c r="M15" s="565">
        <f>SUM(M6:M14)</f>
        <v>0</v>
      </c>
      <c r="N15" s="84"/>
      <c r="O15" s="84"/>
      <c r="P15" s="84"/>
      <c r="Q15" s="84"/>
      <c r="R15" s="84"/>
      <c r="S15" s="84"/>
      <c r="T15" s="84"/>
      <c r="U15" s="84"/>
      <c r="V15" s="189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2:37" ht="60" customHeight="1" x14ac:dyDescent="0.25">
      <c r="B16" s="775"/>
      <c r="C16" s="777"/>
      <c r="D16" s="564" t="str">
        <f>'תקציב קבוע'!D16</f>
        <v>אחר</v>
      </c>
      <c r="E16" s="609">
        <f>'תקציב קבוע'!E16</f>
        <v>0</v>
      </c>
      <c r="F16" s="563"/>
      <c r="G16" s="182">
        <f>IF('תקציב קבוע'!F16='נתוני עזר'!$A$10,'תקציב קבוע'!E16,0)</f>
        <v>0</v>
      </c>
      <c r="H16" s="182">
        <f>IF(F16='נתוני עזר'!$A$16,'תקציב קבוע'!E16,0)</f>
        <v>0</v>
      </c>
      <c r="I16" s="479"/>
      <c r="J16" s="1002" t="s">
        <v>105</v>
      </c>
      <c r="K16" s="854"/>
      <c r="L16" s="608" t="s">
        <v>91</v>
      </c>
      <c r="M16" s="608" t="s">
        <v>271</v>
      </c>
      <c r="N16" s="84"/>
      <c r="O16" s="84"/>
      <c r="P16" s="84"/>
      <c r="Q16" s="84"/>
      <c r="R16" s="84"/>
      <c r="S16" s="84"/>
      <c r="T16" s="84"/>
      <c r="U16" s="84"/>
      <c r="V16" s="189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</row>
    <row r="17" spans="2:13" ht="63.75" customHeight="1" x14ac:dyDescent="0.25">
      <c r="B17" s="775"/>
      <c r="C17" s="777"/>
      <c r="D17" s="564" t="str">
        <f>'תקציב קבוע'!D17</f>
        <v>אחר</v>
      </c>
      <c r="E17" s="609">
        <f>'תקציב קבוע'!E17</f>
        <v>0</v>
      </c>
      <c r="F17" s="563"/>
      <c r="G17" s="182">
        <f>IF('תקציב קבוע'!F17='נתוני עזר'!$A$10,'תקציב קבוע'!E17,0)</f>
        <v>0</v>
      </c>
      <c r="H17" s="182">
        <f>IF(F17='נתוני עזר'!$A$16,'תקציב קבוע'!E17,0)</f>
        <v>0</v>
      </c>
      <c r="I17" s="479"/>
      <c r="J17" s="988"/>
      <c r="K17" s="774"/>
      <c r="L17" s="132" t="str">
        <f>'תקציב קבוע'!L17</f>
        <v xml:space="preserve">הכנסה (משתנה - שלא נרשמה בקבועות) </v>
      </c>
      <c r="M17" s="132">
        <f>'תקציב קבוע'!M17</f>
        <v>0</v>
      </c>
    </row>
    <row r="18" spans="2:13" ht="22.5" customHeight="1" x14ac:dyDescent="0.3">
      <c r="B18" s="467"/>
      <c r="C18" s="196"/>
      <c r="D18" s="203"/>
      <c r="E18" s="611"/>
      <c r="F18" s="206"/>
      <c r="G18" s="566"/>
      <c r="H18" s="566"/>
      <c r="I18" s="475"/>
      <c r="J18" s="775"/>
      <c r="K18" s="777"/>
      <c r="L18" s="132" t="str">
        <f>'תקציב קבוע'!L18</f>
        <v>הכנסה 2</v>
      </c>
      <c r="M18" s="132">
        <f>'תקציב קבוע'!M18</f>
        <v>0</v>
      </c>
    </row>
    <row r="19" spans="2:13" ht="36.75" customHeight="1" x14ac:dyDescent="0.25">
      <c r="B19" s="863" t="s">
        <v>111</v>
      </c>
      <c r="C19" s="774"/>
      <c r="D19" s="131" t="str">
        <f>'תקציב קבוע'!D19</f>
        <v>מעון/ משפחתון</v>
      </c>
      <c r="E19" s="609">
        <f>'תקציב קבוע'!E19</f>
        <v>0</v>
      </c>
      <c r="F19" s="563"/>
      <c r="G19" s="182">
        <f>IF('תקציב קבוע'!F19='נתוני עזר'!$A$10,'תקציב קבוע'!E19,0)</f>
        <v>0</v>
      </c>
      <c r="H19" s="182">
        <f>IF(F19='נתוני עזר'!$A$16,'תקציב קבוע'!E19,0)</f>
        <v>0</v>
      </c>
      <c r="I19" s="479"/>
      <c r="J19" s="775"/>
      <c r="K19" s="777"/>
      <c r="L19" s="132">
        <f>'תקציב קבוע'!L19</f>
        <v>0</v>
      </c>
      <c r="M19" s="132">
        <f>'תקציב קבוע'!M19</f>
        <v>0</v>
      </c>
    </row>
    <row r="20" spans="2:13" ht="18" customHeight="1" x14ac:dyDescent="0.25">
      <c r="B20" s="775"/>
      <c r="C20" s="777"/>
      <c r="D20" s="131" t="str">
        <f>'תקציב קבוע'!D20</f>
        <v>בית ספר</v>
      </c>
      <c r="E20" s="609">
        <f>'תקציב קבוע'!E20</f>
        <v>0</v>
      </c>
      <c r="F20" s="563"/>
      <c r="G20" s="182">
        <f>IF('תקציב קבוע'!F20='נתוני עזר'!$A$10,'תקציב קבוע'!E20,0)</f>
        <v>0</v>
      </c>
      <c r="H20" s="182">
        <f>IF(F20='נתוני עזר'!$A$16,'תקציב קבוע'!E20,0)</f>
        <v>0</v>
      </c>
      <c r="I20" s="479"/>
      <c r="J20" s="775"/>
      <c r="K20" s="777"/>
      <c r="L20" s="132">
        <f>'תקציב קבוע'!L20</f>
        <v>0</v>
      </c>
      <c r="M20" s="132">
        <f>'תקציב קבוע'!M20</f>
        <v>0</v>
      </c>
    </row>
    <row r="21" spans="2:13" ht="18" customHeight="1" x14ac:dyDescent="0.25">
      <c r="B21" s="775"/>
      <c r="C21" s="777"/>
      <c r="D21" s="131" t="str">
        <f>'תקציב קבוע'!D21</f>
        <v>אוניברסיטה/ מכללה</v>
      </c>
      <c r="E21" s="609">
        <f>'תקציב קבוע'!E21</f>
        <v>0</v>
      </c>
      <c r="F21" s="563"/>
      <c r="G21" s="182">
        <f>IF('תקציב קבוע'!F21='נתוני עזר'!$A$10,'תקציב קבוע'!E21,0)</f>
        <v>0</v>
      </c>
      <c r="H21" s="182">
        <f>IF(F21='נתוני עזר'!$A$16,'תקציב קבוע'!E21,0)</f>
        <v>0</v>
      </c>
      <c r="I21" s="479"/>
      <c r="J21" s="775"/>
      <c r="K21" s="777"/>
      <c r="L21" s="132">
        <f>'תקציב קבוע'!L21</f>
        <v>0</v>
      </c>
      <c r="M21" s="132">
        <f>'תקציב קבוע'!M21</f>
        <v>0</v>
      </c>
    </row>
    <row r="22" spans="2:13" ht="22.5" customHeight="1" x14ac:dyDescent="0.25">
      <c r="B22" s="775"/>
      <c r="C22" s="777"/>
      <c r="D22" s="131" t="str">
        <f>'תקציב קבוע'!D22</f>
        <v>מטפלת</v>
      </c>
      <c r="E22" s="609">
        <f>'תקציב קבוע'!E22</f>
        <v>0</v>
      </c>
      <c r="F22" s="563"/>
      <c r="G22" s="182">
        <f>IF('תקציב קבוע'!F22='נתוני עזר'!$A$10,'תקציב קבוע'!E22,0)</f>
        <v>0</v>
      </c>
      <c r="H22" s="182">
        <f>IF(F22='נתוני עזר'!$A$16,'תקציב קבוע'!E22,0)</f>
        <v>0</v>
      </c>
      <c r="I22" s="479"/>
      <c r="J22" s="989"/>
      <c r="K22" s="814"/>
      <c r="L22" s="132">
        <f>'תקציב קבוע'!L22</f>
        <v>0</v>
      </c>
      <c r="M22" s="132">
        <f>'תקציב קבוע'!M22</f>
        <v>0</v>
      </c>
    </row>
    <row r="23" spans="2:13" ht="33.75" customHeight="1" x14ac:dyDescent="0.3">
      <c r="B23" s="775"/>
      <c r="C23" s="777"/>
      <c r="D23" s="131" t="str">
        <f>'תקציב קבוע'!D23</f>
        <v>ועד הורים</v>
      </c>
      <c r="E23" s="609">
        <f>'תקציב קבוע'!E23</f>
        <v>0</v>
      </c>
      <c r="F23" s="563"/>
      <c r="G23" s="182">
        <f>IF('תקציב קבוע'!F23='נתוני עזר'!$A$10,'תקציב קבוע'!E23,0)</f>
        <v>0</v>
      </c>
      <c r="H23" s="182">
        <f>IF(F23='נתוני עזר'!$A$16,'תקציב קבוע'!E23,0)</f>
        <v>0</v>
      </c>
      <c r="I23" s="225"/>
      <c r="J23" s="990" t="s">
        <v>117</v>
      </c>
      <c r="K23" s="809"/>
      <c r="L23" s="810"/>
      <c r="M23" s="567">
        <f>SUM(M17:M22)</f>
        <v>0</v>
      </c>
    </row>
    <row r="24" spans="2:13" ht="63.75" customHeight="1" x14ac:dyDescent="0.25">
      <c r="B24" s="775"/>
      <c r="C24" s="777"/>
      <c r="D24" s="131" t="str">
        <f>'תקציב קבוע'!D24</f>
        <v>הסעות</v>
      </c>
      <c r="E24" s="609">
        <f>'תקציב קבוע'!E24</f>
        <v>0</v>
      </c>
      <c r="F24" s="563"/>
      <c r="G24" s="182">
        <f>IF('תקציב קבוע'!F24='נתוני עזר'!$A$10,'תקציב קבוע'!E24,0)</f>
        <v>0</v>
      </c>
      <c r="H24" s="182">
        <f>IF(F24='נתוני עזר'!$A$16,'תקציב קבוע'!E24,0)</f>
        <v>0</v>
      </c>
      <c r="I24" s="225"/>
      <c r="J24" s="1001" t="s">
        <v>119</v>
      </c>
      <c r="K24" s="796"/>
      <c r="L24" s="612"/>
      <c r="M24" s="613"/>
    </row>
    <row r="25" spans="2:13" ht="53.25" customHeight="1" x14ac:dyDescent="0.25">
      <c r="B25" s="775"/>
      <c r="C25" s="777"/>
      <c r="D25" s="131" t="str">
        <f>'תקציב קבוע'!D25</f>
        <v>תשלומי הורים (טיולים, חוגים, הזנה)</v>
      </c>
      <c r="E25" s="609">
        <f>'תקציב קבוע'!E25</f>
        <v>0</v>
      </c>
      <c r="F25" s="563"/>
      <c r="G25" s="182">
        <f>IF('תקציב קבוע'!F25='נתוני עזר'!$A$10,'תקציב קבוע'!E25,0)</f>
        <v>0</v>
      </c>
      <c r="H25" s="182">
        <f>IF(F25='נתוני עזר'!$A$16,'תקציב קבוע'!E25,0)</f>
        <v>0</v>
      </c>
      <c r="I25" s="479"/>
      <c r="J25" s="608" t="s">
        <v>91</v>
      </c>
      <c r="K25" s="608" t="s">
        <v>120</v>
      </c>
      <c r="L25" s="614" t="s">
        <v>399</v>
      </c>
      <c r="M25" s="472" t="s">
        <v>271</v>
      </c>
    </row>
    <row r="26" spans="2:13" ht="27.75" customHeight="1" x14ac:dyDescent="0.25">
      <c r="B26" s="775"/>
      <c r="C26" s="777"/>
      <c r="D26" s="131" t="str">
        <f>'תקציב קבוע'!D26</f>
        <v>שיעורי עזר</v>
      </c>
      <c r="E26" s="609">
        <f>'תקציב קבוע'!E26</f>
        <v>0</v>
      </c>
      <c r="F26" s="563"/>
      <c r="G26" s="182">
        <f>IF('תקציב קבוע'!F26='נתוני עזר'!$A$10,'תקציב קבוע'!E26,0)</f>
        <v>0</v>
      </c>
      <c r="H26" s="182">
        <f>IF(F26='נתוני עזר'!$A$16,'תקציב קבוע'!E26,0)</f>
        <v>0</v>
      </c>
      <c r="I26" s="479"/>
      <c r="J26" s="155" t="str">
        <f>'תקציב קבוע'!J26</f>
        <v xml:space="preserve"> הבראה 1</v>
      </c>
      <c r="K26" s="155">
        <f>'תקציב קבוע'!K26</f>
        <v>0</v>
      </c>
      <c r="L26" s="150">
        <f>'תקציב קבוע'!L26</f>
        <v>1</v>
      </c>
      <c r="M26" s="155">
        <f>'תקציב קבוע'!M26</f>
        <v>0</v>
      </c>
    </row>
    <row r="27" spans="2:13" ht="32.25" customHeight="1" x14ac:dyDescent="0.25">
      <c r="B27" s="775"/>
      <c r="C27" s="777"/>
      <c r="D27" s="131" t="str">
        <f>'תקציב קבוע'!D27</f>
        <v>חוגי הורים</v>
      </c>
      <c r="E27" s="609">
        <f>'תקציב קבוע'!E27</f>
        <v>0</v>
      </c>
      <c r="F27" s="563"/>
      <c r="G27" s="182">
        <f>IF('תקציב קבוע'!F27='נתוני עזר'!$A$10,'תקציב קבוע'!E27,0)</f>
        <v>0</v>
      </c>
      <c r="H27" s="182">
        <f>IF(F27='נתוני עזר'!$A$16,'תקציב קבוע'!E27,0)</f>
        <v>0</v>
      </c>
      <c r="I27" s="479"/>
      <c r="J27" s="155" t="str">
        <f>'תקציב קבוע'!J27</f>
        <v>הבראה 2</v>
      </c>
      <c r="K27" s="155">
        <f>'תקציב קבוע'!K27</f>
        <v>0</v>
      </c>
      <c r="L27" s="150">
        <f>'תקציב קבוע'!L27</f>
        <v>1</v>
      </c>
      <c r="M27" s="155">
        <f>'תקציב קבוע'!M27</f>
        <v>0</v>
      </c>
    </row>
    <row r="28" spans="2:13" ht="18" customHeight="1" x14ac:dyDescent="0.25">
      <c r="B28" s="775"/>
      <c r="C28" s="777"/>
      <c r="D28" s="131" t="str">
        <f>'תקציב קבוע'!D28</f>
        <v>חוגי ילדים</v>
      </c>
      <c r="E28" s="609">
        <f>'תקציב קבוע'!E28</f>
        <v>0</v>
      </c>
      <c r="F28" s="563"/>
      <c r="G28" s="182">
        <f>IF('תקציב קבוע'!F28='נתוני עזר'!$A$10,'תקציב קבוע'!E28,0)</f>
        <v>0</v>
      </c>
      <c r="H28" s="182">
        <f>IF(F28='נתוני עזר'!$A$16,'תקציב קבוע'!E28,0)</f>
        <v>0</v>
      </c>
      <c r="I28" s="479"/>
      <c r="J28" s="155" t="str">
        <f>'תקציב קבוע'!J28</f>
        <v>ביגוד</v>
      </c>
      <c r="K28" s="155">
        <f>'תקציב קבוע'!K28</f>
        <v>0</v>
      </c>
      <c r="L28" s="150">
        <f>'תקציב קבוע'!L28</f>
        <v>1</v>
      </c>
      <c r="M28" s="155">
        <f>'תקציב קבוע'!M28</f>
        <v>0</v>
      </c>
    </row>
    <row r="29" spans="2:13" ht="18" customHeight="1" x14ac:dyDescent="0.25">
      <c r="B29" s="775"/>
      <c r="C29" s="777"/>
      <c r="D29" s="131" t="str">
        <f>'תקציב קבוע'!D29</f>
        <v>הרצאות</v>
      </c>
      <c r="E29" s="609">
        <f>'תקציב קבוע'!E29</f>
        <v>0</v>
      </c>
      <c r="F29" s="563"/>
      <c r="G29" s="182">
        <f>IF('תקציב קבוע'!F29='נתוני עזר'!$A$10,'תקציב קבוע'!E29,0)</f>
        <v>0</v>
      </c>
      <c r="H29" s="182">
        <f>IF(F29='נתוני עזר'!$A$16,'תקציב קבוע'!E29,0)</f>
        <v>0</v>
      </c>
      <c r="I29" s="479"/>
      <c r="J29" s="155" t="str">
        <f>'תקציב קבוע'!J29</f>
        <v>מס הכנסה שלילי</v>
      </c>
      <c r="K29" s="155">
        <f>'תקציב קבוע'!K29</f>
        <v>0</v>
      </c>
      <c r="L29" s="150">
        <f>'תקציב קבוע'!L29</f>
        <v>1</v>
      </c>
      <c r="M29" s="155">
        <f>'תקציב קבוע'!M29</f>
        <v>0</v>
      </c>
    </row>
    <row r="30" spans="2:13" ht="31.5" customHeight="1" x14ac:dyDescent="0.25">
      <c r="B30" s="775"/>
      <c r="C30" s="777"/>
      <c r="D30" s="131" t="str">
        <f>'תקציב קבוע'!D30</f>
        <v>השתלמויות והכשרות</v>
      </c>
      <c r="E30" s="609">
        <f>'תקציב קבוע'!E30</f>
        <v>0</v>
      </c>
      <c r="F30" s="563"/>
      <c r="G30" s="182">
        <f>IF('תקציב קבוע'!F30='נתוני עזר'!$A$10,'תקציב קבוע'!E30,0)</f>
        <v>0</v>
      </c>
      <c r="H30" s="182">
        <f>IF(F30='נתוני עזר'!$A$16,'תקציב קבוע'!E30,0)</f>
        <v>0</v>
      </c>
      <c r="I30" s="479"/>
      <c r="J30" s="155" t="str">
        <f>'תקציב קבוע'!J30</f>
        <v>החזרי מס</v>
      </c>
      <c r="K30" s="155">
        <f>'תקציב קבוע'!K30</f>
        <v>0</v>
      </c>
      <c r="L30" s="150">
        <f>'תקציב קבוע'!L30</f>
        <v>1</v>
      </c>
      <c r="M30" s="155">
        <f>'תקציב קבוע'!M30</f>
        <v>0</v>
      </c>
    </row>
    <row r="31" spans="2:13" ht="39.75" customHeight="1" x14ac:dyDescent="0.25">
      <c r="B31" s="775"/>
      <c r="C31" s="777"/>
      <c r="D31" s="131" t="str">
        <f>'תקציב קבוע'!D31</f>
        <v>תנועת נוער</v>
      </c>
      <c r="E31" s="609">
        <f>'תקציב קבוע'!E31</f>
        <v>0</v>
      </c>
      <c r="F31" s="563"/>
      <c r="G31" s="182">
        <f>IF('תקציב קבוע'!F31='נתוני עזר'!$A$10,'תקציב קבוע'!E31,0)</f>
        <v>0</v>
      </c>
      <c r="H31" s="182">
        <f>IF(F31='נתוני עזר'!$A$16,'תקציב קבוע'!E31,0)</f>
        <v>0</v>
      </c>
      <c r="I31" s="479"/>
      <c r="J31" s="155" t="str">
        <f>'תקציב קבוע'!J31</f>
        <v>משכורת 13</v>
      </c>
      <c r="K31" s="155">
        <f>'תקציב קבוע'!K31</f>
        <v>0</v>
      </c>
      <c r="L31" s="150">
        <f>'תקציב קבוע'!L31</f>
        <v>1</v>
      </c>
      <c r="M31" s="155">
        <f>'תקציב קבוע'!M31</f>
        <v>0</v>
      </c>
    </row>
    <row r="32" spans="2:13" ht="15.75" customHeight="1" x14ac:dyDescent="0.25">
      <c r="B32" s="775"/>
      <c r="C32" s="777"/>
      <c r="D32" s="131" t="str">
        <f>'תקציב קבוע'!D32</f>
        <v>אחר</v>
      </c>
      <c r="E32" s="609">
        <f>'תקציב קבוע'!E32</f>
        <v>0</v>
      </c>
      <c r="F32" s="563"/>
      <c r="G32" s="182">
        <f>IF('תקציב קבוע'!F32='נתוני עזר'!$A$10,'תקציב קבוע'!E32,0)</f>
        <v>0</v>
      </c>
      <c r="H32" s="182">
        <f>IF(F32='נתוני עזר'!$A$16,'תקציב קבוע'!E32,0)</f>
        <v>0</v>
      </c>
      <c r="I32" s="479"/>
      <c r="J32" s="155" t="str">
        <f>'תקציב קבוע'!J32</f>
        <v>אחר</v>
      </c>
      <c r="K32" s="155">
        <f>'תקציב קבוע'!K32</f>
        <v>0</v>
      </c>
      <c r="L32" s="150">
        <f>'תקציב קבוע'!L32</f>
        <v>1</v>
      </c>
      <c r="M32" s="155">
        <f>'תקציב קבוע'!M32</f>
        <v>0</v>
      </c>
    </row>
    <row r="33" spans="2:16" ht="15.75" customHeight="1" x14ac:dyDescent="0.25">
      <c r="B33" s="775"/>
      <c r="C33" s="777"/>
      <c r="D33" s="564" t="str">
        <f>'תקציב קבוע'!D33</f>
        <v>אחר</v>
      </c>
      <c r="E33" s="609">
        <f>'תקציב קבוע'!E33</f>
        <v>0</v>
      </c>
      <c r="F33" s="563"/>
      <c r="G33" s="182">
        <f>IF('תקציב קבוע'!F33='נתוני עזר'!$A$10,'תקציב קבוע'!E33,0)</f>
        <v>0</v>
      </c>
      <c r="H33" s="182">
        <f>IF(F33='נתוני עזר'!$A$16,'תקציב קבוע'!E33,0)</f>
        <v>0</v>
      </c>
      <c r="I33" s="479"/>
      <c r="J33" s="155" t="str">
        <f>'תקציב קבוע'!J33</f>
        <v>אחר</v>
      </c>
      <c r="K33" s="155">
        <f>'תקציב קבוע'!K33</f>
        <v>0</v>
      </c>
      <c r="L33" s="150">
        <f>'תקציב קבוע'!L33</f>
        <v>1</v>
      </c>
      <c r="M33" s="155">
        <f>'תקציב קבוע'!M33</f>
        <v>0</v>
      </c>
      <c r="N33" s="84"/>
      <c r="O33" s="84"/>
      <c r="P33" s="84"/>
    </row>
    <row r="34" spans="2:16" ht="31.5" customHeight="1" x14ac:dyDescent="0.25">
      <c r="B34" s="775"/>
      <c r="C34" s="777"/>
      <c r="D34" s="564" t="str">
        <f>'תקציב קבוע'!D34</f>
        <v>אחר</v>
      </c>
      <c r="E34" s="609">
        <f>'תקציב קבוע'!E34</f>
        <v>0</v>
      </c>
      <c r="F34" s="563"/>
      <c r="G34" s="182">
        <f>IF('תקציב קבוע'!F34='נתוני עזר'!$A$10,'תקציב קבוע'!E34,0)</f>
        <v>0</v>
      </c>
      <c r="H34" s="182">
        <f>IF(F34='נתוני עזר'!$A$16,'תקציב קבוע'!E34,0)</f>
        <v>0</v>
      </c>
      <c r="I34" s="479"/>
      <c r="J34" s="155" t="str">
        <f>'תקציב קבוע'!J34</f>
        <v>אחר</v>
      </c>
      <c r="K34" s="155">
        <f>'תקציב קבוע'!K34</f>
        <v>0</v>
      </c>
      <c r="L34" s="150">
        <f>'תקציב קבוע'!L34</f>
        <v>1</v>
      </c>
      <c r="M34" s="155">
        <f>'תקציב קבוע'!M34</f>
        <v>0</v>
      </c>
      <c r="N34" s="84"/>
      <c r="O34" s="84"/>
      <c r="P34" s="84"/>
    </row>
    <row r="35" spans="2:16" ht="38.25" customHeight="1" x14ac:dyDescent="0.25">
      <c r="B35" s="775"/>
      <c r="C35" s="777"/>
      <c r="D35" s="564" t="str">
        <f>'תקציב קבוע'!D35</f>
        <v>אחר</v>
      </c>
      <c r="E35" s="609">
        <f>'תקציב קבוע'!E35</f>
        <v>0</v>
      </c>
      <c r="F35" s="563"/>
      <c r="G35" s="182">
        <f>IF('תקציב קבוע'!F35='נתוני עזר'!$A$10,'תקציב קבוע'!E35,0)</f>
        <v>0</v>
      </c>
      <c r="H35" s="182">
        <f>IF(F35='נתוני עזר'!$A$16,'תקציב קבוע'!E35,0)</f>
        <v>0</v>
      </c>
      <c r="I35" s="479"/>
      <c r="J35" s="917" t="s">
        <v>400</v>
      </c>
      <c r="K35" s="806"/>
      <c r="L35" s="796"/>
      <c r="M35" s="565">
        <f>SUM(M26:M34)</f>
        <v>0</v>
      </c>
      <c r="N35" s="84"/>
      <c r="O35" s="84"/>
      <c r="P35" s="84"/>
    </row>
    <row r="36" spans="2:16" ht="27" customHeight="1" x14ac:dyDescent="0.25">
      <c r="B36" s="775"/>
      <c r="C36" s="777"/>
      <c r="D36" s="564" t="str">
        <f>'תקציב קבוע'!D36</f>
        <v>אחר</v>
      </c>
      <c r="E36" s="609">
        <f>'תקציב קבוע'!E36</f>
        <v>0</v>
      </c>
      <c r="F36" s="563"/>
      <c r="G36" s="182">
        <f>IF('תקציב קבוע'!F36='נתוני עזר'!$A$10,'תקציב קבוע'!E36,0)</f>
        <v>0</v>
      </c>
      <c r="H36" s="182">
        <f>IF(F36='נתוני עזר'!$A$16,'תקציב קבוע'!E36,0)</f>
        <v>0</v>
      </c>
      <c r="I36" s="479"/>
      <c r="J36" s="615"/>
      <c r="K36" s="616"/>
      <c r="L36" s="616"/>
      <c r="M36" s="617"/>
      <c r="N36" s="84"/>
      <c r="O36" s="84"/>
      <c r="P36" s="84"/>
    </row>
    <row r="37" spans="2:16" ht="40.5" customHeight="1" x14ac:dyDescent="0.4">
      <c r="B37" s="775"/>
      <c r="C37" s="777"/>
      <c r="D37" s="564" t="str">
        <f>'תקציב קבוע'!D37</f>
        <v>אחר</v>
      </c>
      <c r="E37" s="609">
        <f>'תקציב קבוע'!E37</f>
        <v>0</v>
      </c>
      <c r="F37" s="563"/>
      <c r="G37" s="182">
        <f>IF('תקציב קבוע'!F37='נתוני עזר'!$A$10,'תקציב קבוע'!E37,0)</f>
        <v>0</v>
      </c>
      <c r="H37" s="182">
        <f>IF(F37='נתוני עזר'!$A$16,'תקציב קבוע'!E37,0)</f>
        <v>0</v>
      </c>
      <c r="I37" s="479"/>
      <c r="J37" s="976" t="s">
        <v>137</v>
      </c>
      <c r="K37" s="806"/>
      <c r="L37" s="796"/>
      <c r="M37" s="575">
        <f>M35+M23+M15</f>
        <v>0</v>
      </c>
      <c r="N37" s="84"/>
      <c r="O37" s="84"/>
      <c r="P37" s="84"/>
    </row>
    <row r="38" spans="2:16" ht="15.75" customHeight="1" x14ac:dyDescent="0.25">
      <c r="B38" s="488"/>
      <c r="C38" s="488"/>
      <c r="D38" s="488"/>
      <c r="E38" s="611"/>
      <c r="F38" s="206"/>
      <c r="G38" s="566"/>
      <c r="H38" s="566"/>
      <c r="I38" s="475"/>
      <c r="J38" s="490"/>
      <c r="K38" s="490"/>
      <c r="L38" s="223"/>
      <c r="M38" s="221"/>
      <c r="N38" s="84"/>
      <c r="O38" s="84"/>
      <c r="P38" s="84"/>
    </row>
    <row r="39" spans="2:16" ht="34.5" customHeight="1" x14ac:dyDescent="0.25">
      <c r="B39" s="863" t="s">
        <v>139</v>
      </c>
      <c r="C39" s="774"/>
      <c r="D39" s="131" t="str">
        <f>'תקציב קבוע'!D39</f>
        <v>ביטוח חובה</v>
      </c>
      <c r="E39" s="609">
        <f>'תקציב קבוע'!E39</f>
        <v>0</v>
      </c>
      <c r="F39" s="563"/>
      <c r="G39" s="182">
        <f>IF('תקציב קבוע'!F39='נתוני עזר'!$A$10,'תקציב קבוע'!E39,0)</f>
        <v>0</v>
      </c>
      <c r="H39" s="182">
        <f>IF(F39='נתוני עזר'!$A$16,'תקציב קבוע'!E39,0)</f>
        <v>0</v>
      </c>
      <c r="I39" s="479"/>
      <c r="J39" s="1000" t="s">
        <v>402</v>
      </c>
      <c r="K39" s="773"/>
      <c r="L39" s="774"/>
      <c r="M39" s="998">
        <f ca="1">M37-F178</f>
        <v>0</v>
      </c>
      <c r="N39" s="84"/>
      <c r="O39" s="84"/>
      <c r="P39" s="84"/>
    </row>
    <row r="40" spans="2:16" ht="30.75" customHeight="1" x14ac:dyDescent="0.25">
      <c r="B40" s="775"/>
      <c r="C40" s="777"/>
      <c r="D40" s="131" t="str">
        <f>'תקציב קבוע'!D40</f>
        <v>ביטוח מקיף/ צד ג'</v>
      </c>
      <c r="E40" s="609">
        <f>'תקציב קבוע'!E40</f>
        <v>0</v>
      </c>
      <c r="F40" s="563"/>
      <c r="G40" s="182">
        <f>IF('תקציב קבוע'!F40='נתוני עזר'!$A$10,'תקציב קבוע'!E40,0)</f>
        <v>0</v>
      </c>
      <c r="H40" s="182">
        <f>IF(F40='נתוני עזר'!$A$16,'תקציב קבוע'!E40,0)</f>
        <v>0</v>
      </c>
      <c r="I40" s="479"/>
      <c r="J40" s="783"/>
      <c r="K40" s="784"/>
      <c r="L40" s="785"/>
      <c r="M40" s="787"/>
      <c r="N40" s="84"/>
      <c r="O40" s="84"/>
      <c r="P40" s="84"/>
    </row>
    <row r="41" spans="2:16" ht="15.75" customHeight="1" x14ac:dyDescent="0.25">
      <c r="B41" s="775"/>
      <c r="C41" s="777"/>
      <c r="D41" s="131" t="str">
        <f>'תקציב קבוע'!D41</f>
        <v>ליסינג</v>
      </c>
      <c r="E41" s="609">
        <f>'תקציב קבוע'!E41</f>
        <v>0</v>
      </c>
      <c r="F41" s="563"/>
      <c r="G41" s="182">
        <f>IF('תקציב קבוע'!F41='נתוני עזר'!$A$10,'תקציב קבוע'!E41,0)</f>
        <v>0</v>
      </c>
      <c r="H41" s="182">
        <f>IF(F41='נתוני עזר'!$A$16,'תקציב קבוע'!E41,0)</f>
        <v>0</v>
      </c>
      <c r="I41" s="479"/>
      <c r="J41" s="1004" t="s">
        <v>403</v>
      </c>
      <c r="K41" s="773"/>
      <c r="L41" s="774"/>
      <c r="M41" s="1003">
        <f>IF(M37=0,0,#REF!/M37)</f>
        <v>0</v>
      </c>
      <c r="N41" s="84"/>
      <c r="O41" s="84"/>
      <c r="P41" s="84"/>
    </row>
    <row r="42" spans="2:16" ht="15.75" customHeight="1" x14ac:dyDescent="0.25">
      <c r="B42" s="775"/>
      <c r="C42" s="777"/>
      <c r="D42" s="564" t="str">
        <f>'תקציב קבוע'!D42</f>
        <v>אחר</v>
      </c>
      <c r="E42" s="609">
        <f>'תקציב קבוע'!E42</f>
        <v>0</v>
      </c>
      <c r="F42" s="563"/>
      <c r="G42" s="182">
        <f>IF('תקציב קבוע'!F42='נתוני עזר'!$A$10,'תקציב קבוע'!E42,0)</f>
        <v>0</v>
      </c>
      <c r="H42" s="182">
        <f>IF(F42='נתוני עזר'!$A$16,'תקציב קבוע'!E42,0)</f>
        <v>0</v>
      </c>
      <c r="I42" s="479"/>
      <c r="J42" s="783"/>
      <c r="K42" s="784"/>
      <c r="L42" s="785"/>
      <c r="M42" s="787"/>
      <c r="N42" s="84"/>
      <c r="O42" s="84"/>
      <c r="P42" s="84"/>
    </row>
    <row r="43" spans="2:16" ht="15.75" customHeight="1" x14ac:dyDescent="0.25">
      <c r="B43" s="775"/>
      <c r="C43" s="777"/>
      <c r="D43" s="564" t="str">
        <f>'תקציב קבוע'!D43</f>
        <v>אחר</v>
      </c>
      <c r="E43" s="609">
        <f>'תקציב קבוע'!E43</f>
        <v>0</v>
      </c>
      <c r="F43" s="563"/>
      <c r="G43" s="182">
        <f>IF('תקציב קבוע'!F43='נתוני עזר'!$A$10,'תקציב קבוע'!E43,0)</f>
        <v>0</v>
      </c>
      <c r="H43" s="182">
        <f>IF(F43='נתוני עזר'!$A$16,'תקציב קבוע'!E43,0)</f>
        <v>0</v>
      </c>
      <c r="I43" s="225"/>
      <c r="J43" s="1004" t="s">
        <v>404</v>
      </c>
      <c r="K43" s="773"/>
      <c r="L43" s="774"/>
      <c r="M43" s="1003">
        <f>IF(M37=0,0,E60/M37)</f>
        <v>0</v>
      </c>
      <c r="N43" s="84"/>
      <c r="O43" s="84"/>
      <c r="P43" s="84"/>
    </row>
    <row r="44" spans="2:16" ht="15.75" customHeight="1" x14ac:dyDescent="0.25">
      <c r="B44" s="775"/>
      <c r="C44" s="777"/>
      <c r="D44" s="564" t="str">
        <f>'תקציב קבוע'!D44</f>
        <v>אחר</v>
      </c>
      <c r="E44" s="609">
        <f>'תקציב קבוע'!E44</f>
        <v>0</v>
      </c>
      <c r="F44" s="563"/>
      <c r="G44" s="182">
        <f>IF('תקציב קבוע'!F44='נתוני עזר'!$A$10,'תקציב קבוע'!E44,0)</f>
        <v>0</v>
      </c>
      <c r="H44" s="182">
        <f>IF(F44='נתוני עזר'!$A$16,'תקציב קבוע'!E44,0)</f>
        <v>0</v>
      </c>
      <c r="I44" s="225"/>
      <c r="J44" s="783"/>
      <c r="K44" s="784"/>
      <c r="L44" s="785"/>
      <c r="M44" s="787"/>
      <c r="N44" s="837"/>
      <c r="O44" s="837"/>
      <c r="P44" s="84"/>
    </row>
    <row r="45" spans="2:16" ht="15.75" customHeight="1" x14ac:dyDescent="0.25">
      <c r="B45" s="775"/>
      <c r="C45" s="777"/>
      <c r="D45" s="564" t="str">
        <f>'תקציב קבוע'!D45</f>
        <v>אחר</v>
      </c>
      <c r="E45" s="609">
        <f>'תקציב קבוע'!E45</f>
        <v>0</v>
      </c>
      <c r="F45" s="563"/>
      <c r="G45" s="182">
        <f>IF('תקציב קבוע'!F45='נתוני עזר'!$A$10,'תקציב קבוע'!E45,0)</f>
        <v>0</v>
      </c>
      <c r="H45" s="182">
        <f>IF(F45='נתוני עזר'!$A$16,'תקציב קבוע'!E45,0)</f>
        <v>0</v>
      </c>
      <c r="I45" s="225"/>
      <c r="J45" s="841"/>
      <c r="K45" s="837"/>
      <c r="L45" s="837"/>
      <c r="M45" s="178"/>
      <c r="N45" s="836"/>
      <c r="O45" s="836"/>
      <c r="P45" s="84"/>
    </row>
    <row r="46" spans="2:16" ht="15.75" customHeight="1" x14ac:dyDescent="0.25">
      <c r="B46" s="197"/>
      <c r="C46" s="197"/>
      <c r="D46" s="197"/>
      <c r="E46" s="618"/>
      <c r="F46" s="221"/>
      <c r="G46" s="577"/>
      <c r="H46" s="577"/>
      <c r="I46" s="195"/>
      <c r="J46" s="836"/>
      <c r="K46" s="836"/>
      <c r="L46" s="836"/>
      <c r="M46" s="79"/>
      <c r="N46" s="84"/>
      <c r="O46" s="175"/>
      <c r="P46" s="84"/>
    </row>
    <row r="47" spans="2:16" ht="48.75" customHeight="1" x14ac:dyDescent="0.25">
      <c r="B47" s="863" t="s">
        <v>145</v>
      </c>
      <c r="C47" s="774"/>
      <c r="D47" s="131" t="str">
        <f>'תקציב קבוע'!D47</f>
        <v>תשלומי קופת חולים - קבוע</v>
      </c>
      <c r="E47" s="609">
        <f>'תקציב קבוע'!E47</f>
        <v>0</v>
      </c>
      <c r="F47" s="563"/>
      <c r="G47" s="182">
        <f>IF('תקציב קבוע'!F47='נתוני עזר'!$A$10,'תקציב קבוע'!E47,0)</f>
        <v>0</v>
      </c>
      <c r="H47" s="182">
        <f>IF(F47='נתוני עזר'!$A$16,'תקציב קבוע'!E47,0)</f>
        <v>0</v>
      </c>
      <c r="I47" s="195"/>
      <c r="J47" s="999" t="s">
        <v>405</v>
      </c>
      <c r="K47" s="806"/>
      <c r="L47" s="796"/>
      <c r="M47" s="619">
        <f>G176</f>
        <v>0</v>
      </c>
      <c r="N47" s="837"/>
      <c r="O47" s="84"/>
      <c r="P47" s="835"/>
    </row>
    <row r="48" spans="2:16" ht="31.5" customHeight="1" x14ac:dyDescent="0.25">
      <c r="B48" s="775"/>
      <c r="C48" s="777"/>
      <c r="D48" s="131" t="str">
        <f>'תקציב קבוע'!D48</f>
        <v>תרופות קבועות</v>
      </c>
      <c r="E48" s="609">
        <f>'תקציב קבוע'!E48</f>
        <v>0</v>
      </c>
      <c r="F48" s="563"/>
      <c r="G48" s="182">
        <f>IF('תקציב קבוע'!F48='נתוני עזר'!$A$10,'תקציב קבוע'!E48,0)</f>
        <v>0</v>
      </c>
      <c r="H48" s="182">
        <f>IF(F48='נתוני עזר'!$A$16,'תקציב קבוע'!E48,0)</f>
        <v>0</v>
      </c>
      <c r="I48" s="195"/>
      <c r="J48" s="1000" t="s">
        <v>406</v>
      </c>
      <c r="K48" s="773"/>
      <c r="L48" s="774"/>
      <c r="M48" s="998">
        <f>H176</f>
        <v>0</v>
      </c>
      <c r="N48" s="836"/>
      <c r="O48" s="84"/>
      <c r="P48" s="836"/>
    </row>
    <row r="49" spans="2:16" ht="21" customHeight="1" x14ac:dyDescent="0.25">
      <c r="B49" s="775"/>
      <c r="C49" s="777"/>
      <c r="D49" s="131" t="str">
        <f>'תקציב קבוע'!D49</f>
        <v>טיפולים קבועים</v>
      </c>
      <c r="E49" s="609">
        <f>'תקציב קבוע'!E49</f>
        <v>0</v>
      </c>
      <c r="F49" s="563"/>
      <c r="G49" s="182">
        <f>IF('תקציב קבוע'!F49='נתוני עזר'!$A$10,'תקציב קבוע'!E49,0)</f>
        <v>0</v>
      </c>
      <c r="H49" s="182">
        <f>IF(F49='נתוני עזר'!$A$16,'תקציב קבוע'!E49,0)</f>
        <v>0</v>
      </c>
      <c r="I49" s="195"/>
      <c r="J49" s="783"/>
      <c r="K49" s="784"/>
      <c r="L49" s="785"/>
      <c r="M49" s="787"/>
      <c r="N49" s="84"/>
      <c r="O49" s="84"/>
      <c r="P49" s="835"/>
    </row>
    <row r="50" spans="2:16" ht="22.5" customHeight="1" x14ac:dyDescent="0.25">
      <c r="B50" s="775"/>
      <c r="C50" s="777"/>
      <c r="D50" s="131" t="str">
        <f>'תקציב קבוע'!D50</f>
        <v>אופטיקה</v>
      </c>
      <c r="E50" s="609">
        <f>'תקציב קבוע'!E50</f>
        <v>0</v>
      </c>
      <c r="F50" s="563"/>
      <c r="G50" s="182">
        <f>IF('תקציב קבוע'!F50='נתוני עזר'!$A$10,'תקציב קבוע'!E50,0)</f>
        <v>0</v>
      </c>
      <c r="H50" s="182">
        <f>IF(F50='נתוני עזר'!$A$16,'תקציב קבוע'!E50,0)</f>
        <v>0</v>
      </c>
      <c r="I50" s="195"/>
      <c r="J50" s="177"/>
      <c r="K50" s="1"/>
      <c r="L50" s="84"/>
      <c r="M50" s="84"/>
      <c r="N50" s="84"/>
      <c r="O50" s="84"/>
      <c r="P50" s="836"/>
    </row>
    <row r="51" spans="2:16" ht="15.75" customHeight="1" x14ac:dyDescent="0.25">
      <c r="B51" s="775"/>
      <c r="C51" s="777"/>
      <c r="D51" s="564" t="str">
        <f>'תקציב קבוע'!D51</f>
        <v>אחר</v>
      </c>
      <c r="E51" s="609">
        <f>'תקציב קבוע'!E51</f>
        <v>0</v>
      </c>
      <c r="F51" s="563"/>
      <c r="G51" s="182">
        <f>IF('תקציב קבוע'!F51='נתוני עזר'!$A$10,'תקציב קבוע'!E51,0)</f>
        <v>0</v>
      </c>
      <c r="H51" s="182">
        <f>IF(F51='נתוני עזר'!$A$16,'תקציב קבוע'!E51,0)</f>
        <v>0</v>
      </c>
      <c r="I51" s="195"/>
      <c r="J51" s="177"/>
      <c r="K51" s="1"/>
      <c r="L51" s="84"/>
      <c r="M51" s="84"/>
      <c r="N51" s="84"/>
      <c r="O51" s="837"/>
      <c r="P51" s="84"/>
    </row>
    <row r="52" spans="2:16" ht="15.75" customHeight="1" x14ac:dyDescent="0.25">
      <c r="B52" s="775"/>
      <c r="C52" s="777"/>
      <c r="D52" s="564" t="str">
        <f>'תקציב קבוע'!D52</f>
        <v>אחר</v>
      </c>
      <c r="E52" s="609">
        <f>'תקציב קבוע'!E52</f>
        <v>0</v>
      </c>
      <c r="F52" s="563"/>
      <c r="G52" s="182">
        <f>IF('תקציב קבוע'!F52='נתוני עזר'!$A$10,'תקציב קבוע'!E52,0)</f>
        <v>0</v>
      </c>
      <c r="H52" s="182">
        <f>IF(F52='נתוני עזר'!$A$16,'תקציב קבוע'!E52,0)</f>
        <v>0</v>
      </c>
      <c r="I52" s="195"/>
      <c r="J52" s="177"/>
      <c r="K52" s="1"/>
      <c r="L52" s="84"/>
      <c r="M52" s="84"/>
      <c r="N52" s="84"/>
      <c r="O52" s="836"/>
      <c r="P52" s="84"/>
    </row>
    <row r="53" spans="2:16" ht="15.75" customHeight="1" x14ac:dyDescent="0.25">
      <c r="B53" s="775"/>
      <c r="C53" s="777"/>
      <c r="D53" s="564" t="str">
        <f>'תקציב קבוע'!D53</f>
        <v>אחר</v>
      </c>
      <c r="E53" s="609">
        <f>'תקציב קבוע'!E53</f>
        <v>0</v>
      </c>
      <c r="F53" s="563"/>
      <c r="G53" s="182">
        <f>IF('תקציב קבוע'!F53='נתוני עזר'!$A$10,'תקציב קבוע'!E53,0)</f>
        <v>0</v>
      </c>
      <c r="H53" s="182">
        <f>IF(F53='נתוני עזר'!$A$16,'תקציב קבוע'!E53,0)</f>
        <v>0</v>
      </c>
      <c r="I53" s="195"/>
      <c r="J53" s="177"/>
      <c r="K53" s="1"/>
      <c r="L53" s="84"/>
      <c r="M53" s="84"/>
      <c r="N53" s="84"/>
      <c r="O53" s="178"/>
      <c r="P53" s="84"/>
    </row>
    <row r="54" spans="2:16" ht="15.75" customHeight="1" x14ac:dyDescent="0.25">
      <c r="B54" s="197"/>
      <c r="C54" s="197"/>
      <c r="D54" s="197"/>
      <c r="E54" s="618"/>
      <c r="F54" s="221"/>
      <c r="G54" s="221"/>
      <c r="H54" s="221"/>
      <c r="I54" s="195"/>
      <c r="J54" s="177"/>
      <c r="K54" s="1"/>
      <c r="L54" s="84"/>
      <c r="M54" s="84"/>
      <c r="N54" s="84"/>
      <c r="O54" s="178"/>
      <c r="P54" s="84"/>
    </row>
    <row r="55" spans="2:16" ht="52.5" customHeight="1" x14ac:dyDescent="0.25">
      <c r="B55" s="863" t="s">
        <v>156</v>
      </c>
      <c r="C55" s="774"/>
      <c r="D55" s="131" t="str">
        <f>'תקציב קבוע'!D67</f>
        <v>דמי ניהול חשבון</v>
      </c>
      <c r="E55" s="609">
        <f>'תקציב קבוע'!E67</f>
        <v>0</v>
      </c>
      <c r="F55" s="563"/>
      <c r="G55" s="182">
        <f>IF('תקציב קבוע'!F73='נתוני עזר'!$A$10,'תקציב קבוע'!E73,0)</f>
        <v>0</v>
      </c>
      <c r="H55" s="182">
        <f>IF('תקציב קבוע'!G73='נתוני עזר'!$A$10,'תקציב קבוע'!F73,0)</f>
        <v>0</v>
      </c>
      <c r="I55" s="195"/>
      <c r="J55" s="177"/>
      <c r="K55" s="1"/>
      <c r="L55" s="84"/>
      <c r="M55" s="84"/>
      <c r="N55" s="84"/>
      <c r="O55" s="178"/>
      <c r="P55" s="84"/>
    </row>
    <row r="56" spans="2:16" ht="48" customHeight="1" x14ac:dyDescent="0.25">
      <c r="B56" s="775"/>
      <c r="C56" s="777"/>
      <c r="D56" s="131" t="str">
        <f>'תקציב קבוע'!D68</f>
        <v>דמי ניהול כרטיס אשראי</v>
      </c>
      <c r="E56" s="609">
        <f>'תקציב קבוע'!E68</f>
        <v>0</v>
      </c>
      <c r="F56" s="563"/>
      <c r="G56" s="182">
        <f>IF('תקציב קבוע'!F74='נתוני עזר'!$A$10,'תקציב קבוע'!E74,0)</f>
        <v>0</v>
      </c>
      <c r="H56" s="182">
        <f>IF('תקציב קבוע'!G74='נתוני עזר'!$A$10,'תקציב קבוע'!F74,0)</f>
        <v>0</v>
      </c>
      <c r="I56" s="195"/>
      <c r="J56" s="177"/>
      <c r="K56" s="1"/>
      <c r="L56" s="84"/>
      <c r="M56" s="84"/>
      <c r="N56" s="84"/>
      <c r="O56" s="178"/>
      <c r="P56" s="84"/>
    </row>
    <row r="57" spans="2:16" ht="30.75" customHeight="1" x14ac:dyDescent="0.25">
      <c r="B57" s="775"/>
      <c r="C57" s="777"/>
      <c r="D57" s="564" t="str">
        <f>'תקציב קבוע'!D69</f>
        <v>אחר</v>
      </c>
      <c r="E57" s="609">
        <f>'תקציב קבוע'!E69</f>
        <v>0</v>
      </c>
      <c r="F57" s="563"/>
      <c r="G57" s="182">
        <f>IF('תקציב קבוע'!F72='נתוני עזר'!$A$10,'תקציב קבוע'!E72,0)</f>
        <v>0</v>
      </c>
      <c r="H57" s="182">
        <f>IF(F60='נתוני עזר'!$A$16,'תקציב קבוע'!E72,0)</f>
        <v>0</v>
      </c>
      <c r="I57" s="195"/>
      <c r="J57" s="177"/>
      <c r="K57" s="1"/>
      <c r="L57" s="84"/>
      <c r="M57" s="84"/>
      <c r="N57" s="1"/>
      <c r="O57" s="838"/>
      <c r="P57" s="84"/>
    </row>
    <row r="58" spans="2:16" ht="24" customHeight="1" x14ac:dyDescent="0.25">
      <c r="B58" s="775"/>
      <c r="C58" s="777"/>
      <c r="D58" s="564" t="str">
        <f>'תקציב קבוע'!D70</f>
        <v>אחר</v>
      </c>
      <c r="E58" s="609">
        <f>'תקציב קבוע'!E70</f>
        <v>0</v>
      </c>
      <c r="F58" s="563"/>
      <c r="G58" s="182">
        <f>IF('תקציב קבוע'!F73='נתוני עזר'!$A$10,'תקציב קבוע'!E73,0)</f>
        <v>0</v>
      </c>
      <c r="H58" s="182">
        <f>IF(F61='נתוני עזר'!$A$16,'תקציב קבוע'!E73,0)</f>
        <v>0</v>
      </c>
      <c r="I58" s="195"/>
      <c r="J58" s="177"/>
      <c r="K58" s="1"/>
      <c r="L58" s="84"/>
      <c r="M58" s="84"/>
      <c r="N58" s="838"/>
      <c r="O58" s="836"/>
      <c r="P58" s="84"/>
    </row>
    <row r="59" spans="2:16" ht="15.75" customHeight="1" x14ac:dyDescent="0.25">
      <c r="B59" s="775"/>
      <c r="C59" s="777"/>
      <c r="D59" s="564" t="str">
        <f>'תקציב קבוע'!D71</f>
        <v>אחר</v>
      </c>
      <c r="E59" s="609">
        <f>'תקציב קבוע'!E71</f>
        <v>0</v>
      </c>
      <c r="F59" s="563"/>
      <c r="G59" s="182">
        <f>IF('תקציב קבוע'!F67='נתוני עזר'!$A$10,'תקציב קבוע'!E67,0)</f>
        <v>0</v>
      </c>
      <c r="H59" s="182">
        <f>IF(F55='נתוני עזר'!$A$16,'תקציב קבוע'!E67,0)</f>
        <v>0</v>
      </c>
      <c r="I59" s="195"/>
      <c r="J59" s="177"/>
      <c r="K59" s="1"/>
      <c r="L59" s="497"/>
      <c r="M59" s="497"/>
      <c r="N59" s="836"/>
      <c r="O59" s="1"/>
      <c r="P59" s="84"/>
    </row>
    <row r="60" spans="2:16" ht="63.75" customHeight="1" x14ac:dyDescent="0.25">
      <c r="B60" s="775"/>
      <c r="C60" s="777"/>
      <c r="D60" s="131" t="str">
        <f>'תקציב קבוע'!D72</f>
        <v>החזרי חובות (נלקח מלשונית "התחייבויות")</v>
      </c>
      <c r="E60" s="609">
        <f ca="1">התחיבויות!C68</f>
        <v>0</v>
      </c>
      <c r="F60" s="563"/>
      <c r="G60" s="182">
        <f>IF('תקציב קבוע'!F69='נתוני עזר'!$A$10,'תקציב קבוע'!E69,0)</f>
        <v>0</v>
      </c>
      <c r="H60" s="182">
        <f>IF(F57='נתוני עזר'!$A$16,'תקציב קבוע'!E69,0)</f>
        <v>0</v>
      </c>
      <c r="I60" s="195"/>
      <c r="J60" s="177"/>
      <c r="K60" s="1"/>
      <c r="L60" s="84"/>
      <c r="M60" s="84"/>
      <c r="N60" s="1"/>
      <c r="O60" s="1"/>
      <c r="P60" s="84"/>
    </row>
    <row r="61" spans="2:16" ht="52.5" customHeight="1" x14ac:dyDescent="0.25">
      <c r="B61" s="783"/>
      <c r="C61" s="785"/>
      <c r="D61" s="131" t="str">
        <f>'תקציב קבוע'!D73</f>
        <v>ביטוחים (נלקח מלשונית "הגנות כלכליות")</v>
      </c>
      <c r="E61" s="609">
        <f>'הגנות כלכליות'!G31</f>
        <v>0</v>
      </c>
      <c r="F61" s="563"/>
      <c r="G61" s="182">
        <f>IF('תקציב קבוע'!F70='נתוני עזר'!$A$10,'תקציב קבוע'!E70,0)</f>
        <v>0</v>
      </c>
      <c r="H61" s="182">
        <f>IF(F58='נתוני עזר'!$A$16,'תקציב קבוע'!E70,0)</f>
        <v>0</v>
      </c>
      <c r="I61" s="195"/>
      <c r="J61" s="177"/>
      <c r="K61" s="1"/>
      <c r="L61" s="84"/>
      <c r="M61" s="84"/>
      <c r="N61" s="925"/>
      <c r="O61" s="84"/>
      <c r="P61" s="84"/>
    </row>
    <row r="62" spans="2:16" ht="48" customHeight="1" x14ac:dyDescent="0.25">
      <c r="B62" s="991"/>
      <c r="C62" s="774"/>
      <c r="D62" s="620" t="str">
        <f>'תקציב קבוע'!D74</f>
        <v>כמה היום מפרישים לבלת"מ</v>
      </c>
      <c r="E62" s="621">
        <f>'תקציב קבוע'!E74</f>
        <v>0</v>
      </c>
      <c r="F62" s="563"/>
      <c r="G62" s="182">
        <f>IF('תקציב קבוע'!F71='נתוני עזר'!$A$10,'תקציב קבוע'!E71,0)</f>
        <v>0</v>
      </c>
      <c r="H62" s="182">
        <f>IF(F59='נתוני עזר'!$A$16,'תקציב קבוע'!E71,0)</f>
        <v>0</v>
      </c>
      <c r="I62" s="195"/>
      <c r="J62" s="177"/>
      <c r="K62" s="84"/>
      <c r="L62" s="924"/>
      <c r="M62" s="188"/>
      <c r="N62" s="836"/>
      <c r="O62" s="84"/>
      <c r="P62" s="84"/>
    </row>
    <row r="63" spans="2:16" ht="105" customHeight="1" x14ac:dyDescent="0.25">
      <c r="B63" s="783"/>
      <c r="C63" s="785"/>
      <c r="D63" s="620" t="str">
        <f>'תקציב קבוע'!D75</f>
        <v>כמה היום מפרישים ליעדים (נלקח מלשונית חסכונות)</v>
      </c>
      <c r="E63" s="621">
        <f>'תקציב קבוע'!E75</f>
        <v>0</v>
      </c>
      <c r="F63" s="563"/>
      <c r="G63" s="182">
        <f>IF('תקציב קבוע'!F75='נתוני עזר'!$A$10,'תקציב קבוע'!E75,0)</f>
        <v>0</v>
      </c>
      <c r="H63" s="182">
        <f>IF(F63='נתוני עזר'!$A$16,'תקציב קבוע'!E75,0)</f>
        <v>0</v>
      </c>
      <c r="I63" s="195"/>
      <c r="J63" s="177"/>
      <c r="K63" s="84"/>
      <c r="L63" s="836"/>
      <c r="M63" s="79"/>
      <c r="N63" s="84"/>
      <c r="O63" s="84"/>
      <c r="P63" s="84"/>
    </row>
    <row r="65" spans="2:8" ht="42" customHeight="1" x14ac:dyDescent="0.25">
      <c r="B65" s="863" t="s">
        <v>407</v>
      </c>
      <c r="C65" s="774"/>
      <c r="D65" s="131" t="str">
        <f>'תקציב קבוע'!D55</f>
        <v>סלולרי</v>
      </c>
      <c r="E65" s="588">
        <f>'תקציב קבוע'!E55</f>
        <v>0</v>
      </c>
      <c r="F65" s="580"/>
      <c r="G65" s="182">
        <f>IF('תקציב קבוע'!F55='נתוני עזר'!$A$10,'תקציב קבוע'!E55,0)</f>
        <v>0</v>
      </c>
      <c r="H65" s="182">
        <f>IF(F65='נתוני עזר'!$A$16,'תקציב קבוע'!E55,0)</f>
        <v>0</v>
      </c>
    </row>
    <row r="66" spans="2:8" ht="14.25" customHeight="1" x14ac:dyDescent="0.25">
      <c r="B66" s="775"/>
      <c r="C66" s="777"/>
      <c r="D66" s="131" t="str">
        <f>'תקציב קבוע'!D56</f>
        <v>טלפון קווי</v>
      </c>
      <c r="E66" s="588">
        <f>'תקציב קבוע'!E56</f>
        <v>0</v>
      </c>
      <c r="F66" s="563"/>
      <c r="G66" s="182">
        <f>IF('תקציב קבוע'!F56='נתוני עזר'!$A$10,'תקציב קבוע'!E56,0)</f>
        <v>0</v>
      </c>
      <c r="H66" s="182">
        <f>IF(F66='נתוני עזר'!$A$16,'תקציב קבוע'!E56,0)</f>
        <v>0</v>
      </c>
    </row>
    <row r="67" spans="2:8" ht="22.5" customHeight="1" x14ac:dyDescent="0.25">
      <c r="B67" s="775"/>
      <c r="C67" s="777"/>
      <c r="D67" s="131" t="str">
        <f>'תקציב קבוע'!D57</f>
        <v>אינטרנט</v>
      </c>
      <c r="E67" s="588">
        <f>'תקציב קבוע'!E57</f>
        <v>0</v>
      </c>
      <c r="F67" s="563"/>
      <c r="G67" s="182">
        <f>IF('תקציב קבוע'!F57='נתוני עזר'!$A$10,'תקציב קבוע'!E57,0)</f>
        <v>0</v>
      </c>
      <c r="H67" s="182">
        <f>IF(F67='נתוני עזר'!$A$16,'תקציב קבוע'!E57,0)</f>
        <v>0</v>
      </c>
    </row>
    <row r="68" spans="2:8" ht="22.5" customHeight="1" x14ac:dyDescent="0.25">
      <c r="B68" s="775"/>
      <c r="C68" s="777"/>
      <c r="D68" s="131" t="str">
        <f>'תקציב קבוע'!D58</f>
        <v>תקשורת בינלאומית</v>
      </c>
      <c r="E68" s="588">
        <f>'תקציב קבוע'!E58</f>
        <v>0</v>
      </c>
      <c r="F68" s="563"/>
      <c r="G68" s="182">
        <f>IF('תקציב קבוע'!F58='נתוני עזר'!$A$10,'תקציב קבוע'!E58,0)</f>
        <v>0</v>
      </c>
      <c r="H68" s="182">
        <f>IF(F68='נתוני עזר'!$A$16,'תקציב קבוע'!E58,0)</f>
        <v>0</v>
      </c>
    </row>
    <row r="69" spans="2:8" ht="22.5" customHeight="1" x14ac:dyDescent="0.25">
      <c r="B69" s="775"/>
      <c r="C69" s="777"/>
      <c r="D69" s="564" t="str">
        <f>'תקציב קבוע'!D62</f>
        <v>אחר</v>
      </c>
      <c r="E69" s="588">
        <f>'תקציב קבוע'!E62</f>
        <v>0</v>
      </c>
      <c r="F69" s="563"/>
      <c r="G69" s="182">
        <f>IF('תקציב קבוע'!F62='נתוני עזר'!$A$10,'תקציב קבוע'!E62,0)</f>
        <v>0</v>
      </c>
      <c r="H69" s="182">
        <f>IF(F69='נתוני עזר'!$A$16,'תקציב קבוע'!E62,0)</f>
        <v>0</v>
      </c>
    </row>
    <row r="70" spans="2:8" ht="15.75" customHeight="1" x14ac:dyDescent="0.25">
      <c r="B70" s="775"/>
      <c r="C70" s="777"/>
      <c r="D70" s="564" t="str">
        <f>'תקציב קבוע'!D63</f>
        <v>אחר</v>
      </c>
      <c r="E70" s="588">
        <f>'תקציב קבוע'!E63</f>
        <v>0</v>
      </c>
      <c r="F70" s="563"/>
      <c r="G70" s="182">
        <f>IF('תקציב קבוע'!F63='נתוני עזר'!$A$10,'תקציב קבוע'!E63,0)</f>
        <v>0</v>
      </c>
      <c r="H70" s="182">
        <f>IF(F70='נתוני עזר'!$A$16,'תקציב קבוע'!E63,0)</f>
        <v>0</v>
      </c>
    </row>
    <row r="71" spans="2:8" ht="15.75" customHeight="1" x14ac:dyDescent="0.25">
      <c r="B71" s="775"/>
      <c r="C71" s="777"/>
      <c r="D71" s="564" t="str">
        <f>'תקציב קבוע'!D64</f>
        <v>אחר</v>
      </c>
      <c r="E71" s="588">
        <f>'תקציב קבוע'!E64</f>
        <v>0</v>
      </c>
      <c r="F71" s="563"/>
      <c r="G71" s="182">
        <f>IF('תקציב קבוע'!F64='נתוני עזר'!$A$10,'תקציב קבוע'!E64,0)</f>
        <v>0</v>
      </c>
      <c r="H71" s="182">
        <f>IF(F71='נתוני עזר'!$A$16,'תקציב קבוע'!E64,0)</f>
        <v>0</v>
      </c>
    </row>
    <row r="72" spans="2:8" ht="15.75" customHeight="1" x14ac:dyDescent="0.25">
      <c r="B72" s="775"/>
      <c r="C72" s="777"/>
      <c r="D72" s="564" t="str">
        <f>'תקציב קבוע'!D65</f>
        <v>אחר</v>
      </c>
      <c r="E72" s="588">
        <f>'תקציב קבוע'!E65</f>
        <v>0</v>
      </c>
      <c r="F72" s="563"/>
      <c r="G72" s="182">
        <f>IF('תקציב קבוע'!F65='נתוני עזר'!$A$10,'תקציב קבוע'!E65,0)</f>
        <v>0</v>
      </c>
      <c r="H72" s="182">
        <f>IF(F72='נתוני עזר'!$A$16,'תקציב קבוע'!E65,0)</f>
        <v>0</v>
      </c>
    </row>
    <row r="73" spans="2:8" ht="15.75" customHeight="1" x14ac:dyDescent="0.25">
      <c r="B73" s="197"/>
      <c r="C73" s="197"/>
      <c r="D73" s="197"/>
      <c r="E73" s="618"/>
      <c r="F73" s="221"/>
      <c r="G73" s="577"/>
      <c r="H73" s="577"/>
    </row>
    <row r="74" spans="2:8" ht="33" customHeight="1" x14ac:dyDescent="0.4">
      <c r="B74" s="976" t="s">
        <v>168</v>
      </c>
      <c r="C74" s="806"/>
      <c r="D74" s="796"/>
      <c r="E74" s="980">
        <f ca="1">SUM(E6:E72)</f>
        <v>0</v>
      </c>
      <c r="F74" s="796"/>
      <c r="G74" s="584"/>
      <c r="H74" s="584"/>
    </row>
    <row r="75" spans="2:8" ht="15.75" customHeight="1" x14ac:dyDescent="0.25">
      <c r="B75" s="203"/>
      <c r="C75" s="203"/>
      <c r="D75" s="203"/>
      <c r="E75" s="611"/>
      <c r="F75" s="206"/>
      <c r="G75" s="566"/>
      <c r="H75" s="566"/>
    </row>
    <row r="76" spans="2:8" ht="71.25" customHeight="1" x14ac:dyDescent="0.25">
      <c r="B76" s="992" t="s">
        <v>169</v>
      </c>
      <c r="C76" s="854"/>
      <c r="D76" s="472" t="s">
        <v>85</v>
      </c>
      <c r="E76" s="607" t="s">
        <v>368</v>
      </c>
      <c r="F76" s="472" t="s">
        <v>395</v>
      </c>
      <c r="G76" s="561" t="s">
        <v>396</v>
      </c>
      <c r="H76" s="561" t="s">
        <v>397</v>
      </c>
    </row>
    <row r="77" spans="2:8" ht="35.25" customHeight="1" x14ac:dyDescent="0.25">
      <c r="B77" s="978" t="s">
        <v>386</v>
      </c>
      <c r="C77" s="777"/>
      <c r="D77" s="131" t="str">
        <f>'תקציב קבוע'!D80</f>
        <v>סופר</v>
      </c>
      <c r="E77" s="588">
        <f>'תקציב קבוע'!E80</f>
        <v>0</v>
      </c>
      <c r="F77" s="563"/>
      <c r="G77" s="182">
        <f>IF('תקציב קבוע'!F80='נתוני עזר'!$A$10,'תקציב קבוע'!E80,0)</f>
        <v>0</v>
      </c>
      <c r="H77" s="182">
        <f>IF(F77='נתוני עזר'!$A$16,'תקציב קבוע'!E80,0)</f>
        <v>0</v>
      </c>
    </row>
    <row r="78" spans="2:8" ht="18.75" customHeight="1" x14ac:dyDescent="0.25">
      <c r="B78" s="775"/>
      <c r="C78" s="777"/>
      <c r="D78" s="131" t="str">
        <f>'תקציב קבוע'!D81</f>
        <v>מכולת</v>
      </c>
      <c r="E78" s="588">
        <f>'תקציב קבוע'!E81</f>
        <v>0</v>
      </c>
      <c r="F78" s="563"/>
      <c r="G78" s="182">
        <f>IF('תקציב קבוע'!F81='נתוני עזר'!$A$10,'תקציב קבוע'!E81,0)</f>
        <v>0</v>
      </c>
      <c r="H78" s="182">
        <f>IF(F78='נתוני עזר'!$A$16,'תקציב קבוע'!E81,0)</f>
        <v>0</v>
      </c>
    </row>
    <row r="79" spans="2:8" ht="21.75" customHeight="1" x14ac:dyDescent="0.25">
      <c r="B79" s="775"/>
      <c r="C79" s="777"/>
      <c r="D79" s="131" t="str">
        <f>'תקציב קבוע'!D82</f>
        <v>השלמות</v>
      </c>
      <c r="E79" s="588">
        <f>'תקציב קבוע'!E82</f>
        <v>0</v>
      </c>
      <c r="F79" s="563"/>
      <c r="G79" s="182">
        <f>IF('תקציב קבוע'!F82='נתוני עזר'!$A$10,'תקציב קבוע'!E82,0)</f>
        <v>0</v>
      </c>
      <c r="H79" s="182">
        <f>IF(F79='נתוני עזר'!$A$16,'תקציב קבוע'!E82,0)</f>
        <v>0</v>
      </c>
    </row>
    <row r="80" spans="2:8" ht="15.75" customHeight="1" x14ac:dyDescent="0.25">
      <c r="B80" s="775"/>
      <c r="C80" s="777"/>
      <c r="D80" s="131" t="str">
        <f>'תקציב קבוע'!D83</f>
        <v>בשר</v>
      </c>
      <c r="E80" s="588">
        <f>'תקציב קבוע'!E83</f>
        <v>0</v>
      </c>
      <c r="F80" s="563"/>
      <c r="G80" s="182">
        <f>IF('תקציב קבוע'!F83='נתוני עזר'!$A$10,'תקציב קבוע'!E83,0)</f>
        <v>0</v>
      </c>
      <c r="H80" s="182">
        <f>IF(F80='נתוני עזר'!$A$16,'תקציב קבוע'!E83,0)</f>
        <v>0</v>
      </c>
    </row>
    <row r="81" spans="2:8" ht="21" customHeight="1" x14ac:dyDescent="0.25">
      <c r="B81" s="775"/>
      <c r="C81" s="777"/>
      <c r="D81" s="131" t="str">
        <f>'תקציב קבוע'!D84</f>
        <v>ירקן</v>
      </c>
      <c r="E81" s="588">
        <f>'תקציב קבוע'!E84</f>
        <v>0</v>
      </c>
      <c r="F81" s="563"/>
      <c r="G81" s="182">
        <f>IF('תקציב קבוע'!F84='נתוני עזר'!$A$10,'תקציב קבוע'!E84,0)</f>
        <v>0</v>
      </c>
      <c r="H81" s="182">
        <f>IF(F81='נתוני עזר'!$A$16,'תקציב קבוע'!E84,0)</f>
        <v>0</v>
      </c>
    </row>
    <row r="82" spans="2:8" ht="20.25" customHeight="1" x14ac:dyDescent="0.25">
      <c r="B82" s="775"/>
      <c r="C82" s="777"/>
      <c r="D82" s="131" t="str">
        <f>'תקציב קבוע'!D85</f>
        <v>סופר פארם</v>
      </c>
      <c r="E82" s="588">
        <f>'תקציב קבוע'!E85</f>
        <v>0</v>
      </c>
      <c r="F82" s="563"/>
      <c r="G82" s="182">
        <f>IF('תקציב קבוע'!F85='נתוני עזר'!$A$10,'תקציב קבוע'!E85,0)</f>
        <v>0</v>
      </c>
      <c r="H82" s="182">
        <f>IF(F82='נתוני עזר'!$A$16,'תקציב קבוע'!E85,0)</f>
        <v>0</v>
      </c>
    </row>
    <row r="83" spans="2:8" ht="17.25" customHeight="1" x14ac:dyDescent="0.25">
      <c r="B83" s="775"/>
      <c r="C83" s="777"/>
      <c r="D83" s="131" t="str">
        <f>'תקציב קבוע'!D86</f>
        <v>סיגריות</v>
      </c>
      <c r="E83" s="588">
        <f>'תקציב קבוע'!E86</f>
        <v>0</v>
      </c>
      <c r="F83" s="563"/>
      <c r="G83" s="182">
        <f>IF('תקציב קבוע'!F86='נתוני עזר'!$A$10,'תקציב קבוע'!E86,0)</f>
        <v>0</v>
      </c>
      <c r="H83" s="182">
        <f>IF(F83='נתוני עזר'!$A$16,'תקציב קבוע'!E86,0)</f>
        <v>0</v>
      </c>
    </row>
    <row r="84" spans="2:8" ht="17.25" customHeight="1" x14ac:dyDescent="0.25">
      <c r="B84" s="775"/>
      <c r="C84" s="777"/>
      <c r="D84" s="131" t="str">
        <f>'תקציב קבוע'!D87</f>
        <v xml:space="preserve">הוצאות תינוקות </v>
      </c>
      <c r="E84" s="588">
        <f>'תקציב קבוע'!E87</f>
        <v>0</v>
      </c>
      <c r="F84" s="563"/>
      <c r="G84" s="182">
        <f>IF('תקציב קבוע'!F87='נתוני עזר'!$A$10,'תקציב קבוע'!E87,0)</f>
        <v>0</v>
      </c>
      <c r="H84" s="182">
        <f>IF(F84='נתוני עזר'!$A$16,'תקציב קבוע'!E87,0)</f>
        <v>0</v>
      </c>
    </row>
    <row r="85" spans="2:8" ht="54" customHeight="1" x14ac:dyDescent="0.25">
      <c r="B85" s="775"/>
      <c r="C85" s="777"/>
      <c r="D85" s="131" t="str">
        <f>'תקציב קבוע'!D88</f>
        <v>ביגוד והנעלה (למלא או כאן או בחלק של המחשבונים)</v>
      </c>
      <c r="E85" s="588">
        <f>'תקציב קבוע'!E88</f>
        <v>0</v>
      </c>
      <c r="F85" s="563"/>
      <c r="G85" s="182">
        <f>IF('תקציב קבוע'!F88='נתוני עזר'!$A$10,'תקציב קבוע'!E88,0)</f>
        <v>0</v>
      </c>
      <c r="H85" s="182">
        <f>IF(F85='נתוני עזר'!$A$16,'תקציב קבוע'!E88,0)</f>
        <v>0</v>
      </c>
    </row>
    <row r="86" spans="2:8" ht="15.75" customHeight="1" x14ac:dyDescent="0.25">
      <c r="B86" s="775"/>
      <c r="C86" s="777"/>
      <c r="D86" s="564" t="str">
        <f>'תקציב קבוע'!D89</f>
        <v>אורגני/טבעי</v>
      </c>
      <c r="E86" s="588">
        <f>'תקציב קבוע'!E89</f>
        <v>0</v>
      </c>
      <c r="F86" s="563"/>
      <c r="G86" s="182">
        <f>IF('תקציב קבוע'!F89='נתוני עזר'!$A$10,'תקציב קבוע'!E89,0)</f>
        <v>0</v>
      </c>
      <c r="H86" s="182">
        <f>IF(F86='נתוני עזר'!$A$16,'תקציב קבוע'!E89,0)</f>
        <v>0</v>
      </c>
    </row>
    <row r="87" spans="2:8" ht="15.75" customHeight="1" x14ac:dyDescent="0.25">
      <c r="B87" s="775"/>
      <c r="C87" s="777"/>
      <c r="D87" s="564" t="str">
        <f>'תקציב קבוע'!D90</f>
        <v>אחר</v>
      </c>
      <c r="E87" s="588">
        <f>'תקציב קבוע'!E90</f>
        <v>0</v>
      </c>
      <c r="F87" s="563"/>
      <c r="G87" s="182">
        <f>IF('תקציב קבוע'!F90='נתוני עזר'!$A$10,'תקציב קבוע'!E90,0)</f>
        <v>0</v>
      </c>
      <c r="H87" s="182">
        <f>IF(F87='נתוני עזר'!$A$16,'תקציב קבוע'!E90,0)</f>
        <v>0</v>
      </c>
    </row>
    <row r="88" spans="2:8" ht="15.75" customHeight="1" x14ac:dyDescent="0.25">
      <c r="B88" s="775"/>
      <c r="C88" s="777"/>
      <c r="D88" s="564" t="str">
        <f>'תקציב קבוע'!D91</f>
        <v>אחר</v>
      </c>
      <c r="E88" s="588">
        <f>'תקציב קבוע'!E91</f>
        <v>0</v>
      </c>
      <c r="F88" s="563"/>
      <c r="G88" s="182">
        <f>IF('תקציב קבוע'!F91='נתוני עזר'!$A$10,'תקציב קבוע'!E91,0)</f>
        <v>0</v>
      </c>
      <c r="H88" s="182">
        <f>IF(F88='נתוני עזר'!$A$16,'תקציב קבוע'!E91,0)</f>
        <v>0</v>
      </c>
    </row>
    <row r="89" spans="2:8" ht="15.75" customHeight="1" x14ac:dyDescent="0.25">
      <c r="B89" s="775"/>
      <c r="C89" s="777"/>
      <c r="D89" s="564" t="str">
        <f>'תקציב קבוע'!D92</f>
        <v>אחר</v>
      </c>
      <c r="E89" s="588">
        <f>'תקציב קבוע'!E92</f>
        <v>0</v>
      </c>
      <c r="F89" s="563"/>
      <c r="G89" s="182">
        <f>IF('תקציב קבוע'!F92='נתוני עזר'!$A$10,'תקציב קבוע'!E92,0)</f>
        <v>0</v>
      </c>
      <c r="H89" s="182">
        <f>IF(F89='נתוני עזר'!$A$16,'תקציב קבוע'!E92,0)</f>
        <v>0</v>
      </c>
    </row>
    <row r="90" spans="2:8" ht="15.75" customHeight="1" x14ac:dyDescent="0.25">
      <c r="B90" s="775"/>
      <c r="C90" s="777"/>
      <c r="D90" s="564" t="str">
        <f>'תקציב קבוע'!D93</f>
        <v>אחר</v>
      </c>
      <c r="E90" s="588">
        <f>'תקציב קבוע'!E93</f>
        <v>0</v>
      </c>
      <c r="F90" s="563"/>
      <c r="G90" s="182">
        <f>IF('תקציב קבוע'!F93='נתוני עזר'!$A$10,'תקציב קבוע'!E93,0)</f>
        <v>0</v>
      </c>
      <c r="H90" s="182">
        <f>IF(F90='נתוני עזר'!$A$16,'תקציב קבוע'!E93,0)</f>
        <v>0</v>
      </c>
    </row>
    <row r="91" spans="2:8" ht="15.75" customHeight="1" x14ac:dyDescent="0.25">
      <c r="B91" s="775"/>
      <c r="C91" s="777"/>
      <c r="D91" s="564" t="str">
        <f>'תקציב קבוע'!D94</f>
        <v>אחר</v>
      </c>
      <c r="E91" s="588">
        <f>'תקציב קבוע'!E94</f>
        <v>0</v>
      </c>
      <c r="F91" s="563"/>
      <c r="G91" s="182">
        <f>IF('תקציב קבוע'!F94='נתוני עזר'!$A$10,'תקציב קבוע'!E94,0)</f>
        <v>0</v>
      </c>
      <c r="H91" s="182">
        <f>IF(F91='נתוני עזר'!$A$16,'תקציב קבוע'!E94,0)</f>
        <v>0</v>
      </c>
    </row>
    <row r="92" spans="2:8" ht="15.75" customHeight="1" x14ac:dyDescent="0.25">
      <c r="B92" s="775"/>
      <c r="C92" s="777"/>
      <c r="D92" s="564" t="str">
        <f>'תקציב קבוע'!D95</f>
        <v>אחר</v>
      </c>
      <c r="E92" s="588">
        <f>'תקציב קבוע'!E95</f>
        <v>0</v>
      </c>
      <c r="F92" s="563"/>
      <c r="G92" s="182">
        <f>IF('תקציב קבוע'!F95='נתוני עזר'!$A$10,'תקציב קבוע'!E95,0)</f>
        <v>0</v>
      </c>
      <c r="H92" s="182">
        <f>IF(F92='נתוני עזר'!$A$16,'תקציב קבוע'!E95,0)</f>
        <v>0</v>
      </c>
    </row>
    <row r="93" spans="2:8" ht="18" customHeight="1" x14ac:dyDescent="0.25">
      <c r="B93" s="775"/>
      <c r="C93" s="777"/>
      <c r="D93" s="564" t="str">
        <f>'תקציב קבוע'!D96</f>
        <v>אחר</v>
      </c>
      <c r="E93" s="588">
        <f>'תקציב קבוע'!E96</f>
        <v>0</v>
      </c>
      <c r="F93" s="563"/>
      <c r="G93" s="182">
        <f>IF('תקציב קבוע'!F96='נתוני עזר'!$A$10,'תקציב קבוע'!E96,0)</f>
        <v>0</v>
      </c>
      <c r="H93" s="182">
        <f>IF(F93='נתוני עזר'!$A$16,'תקציב קבוע'!E96,0)</f>
        <v>0</v>
      </c>
    </row>
    <row r="94" spans="2:8" ht="15.75" customHeight="1" x14ac:dyDescent="0.25">
      <c r="B94" s="775"/>
      <c r="C94" s="777"/>
      <c r="D94" s="564" t="str">
        <f>'תקציב קבוע'!D97</f>
        <v>אחר</v>
      </c>
      <c r="E94" s="588">
        <f>'תקציב קבוע'!E97</f>
        <v>0</v>
      </c>
      <c r="F94" s="563"/>
      <c r="G94" s="182">
        <f>IF('תקציב קבוע'!F97='נתוני עזר'!$A$10,'תקציב קבוע'!E97,0)</f>
        <v>0</v>
      </c>
      <c r="H94" s="182">
        <f>IF(F94='נתוני עזר'!$A$16,'תקציב קבוע'!E97,0)</f>
        <v>0</v>
      </c>
    </row>
    <row r="95" spans="2:8" ht="15.75" customHeight="1" x14ac:dyDescent="0.25">
      <c r="B95" s="775"/>
      <c r="C95" s="777"/>
      <c r="D95" s="564" t="str">
        <f>'תקציב קבוע'!D98</f>
        <v>אחר</v>
      </c>
      <c r="E95" s="588">
        <f>'תקציב קבוע'!E98</f>
        <v>0</v>
      </c>
      <c r="F95" s="563"/>
      <c r="G95" s="182">
        <f>IF('תקציב קבוע'!F98='נתוני עזר'!$A$10,'תקציב קבוע'!E98,0)</f>
        <v>0</v>
      </c>
      <c r="H95" s="182">
        <f>IF(F95='נתוני עזר'!$A$16,'תקציב קבוע'!E98,0)</f>
        <v>0</v>
      </c>
    </row>
    <row r="96" spans="2:8" ht="15.75" customHeight="1" x14ac:dyDescent="0.25">
      <c r="B96" s="775"/>
      <c r="C96" s="777"/>
      <c r="D96" s="564" t="str">
        <f>'תקציב קבוע'!D99</f>
        <v>אחר</v>
      </c>
      <c r="E96" s="588">
        <f>'תקציב קבוע'!E99</f>
        <v>0</v>
      </c>
      <c r="F96" s="563"/>
      <c r="G96" s="182">
        <f>IF('תקציב קבוע'!F99='נתוני עזר'!$A$10,'תקציב קבוע'!E99,0)</f>
        <v>0</v>
      </c>
      <c r="H96" s="182">
        <f>IF(F96='נתוני עזר'!$A$16,'תקציב קבוע'!E99,0)</f>
        <v>0</v>
      </c>
    </row>
    <row r="98" spans="2:11" ht="23.25" customHeight="1" x14ac:dyDescent="0.25">
      <c r="B98" s="979" t="s">
        <v>182</v>
      </c>
      <c r="C98" s="774"/>
      <c r="D98" s="131" t="str">
        <f>'תקציב קבוע'!D101</f>
        <v>דלק</v>
      </c>
      <c r="E98" s="588">
        <f>'תקציב קבוע'!E101</f>
        <v>0</v>
      </c>
      <c r="F98" s="563"/>
      <c r="G98" s="182">
        <f>IF('תקציב קבוע'!F101='נתוני עזר'!$A$10,'תקציב קבוע'!E101,0)</f>
        <v>0</v>
      </c>
      <c r="H98" s="182">
        <f>IF(F98='נתוני עזר'!$A$16,'תקציב קבוע'!E101,0)</f>
        <v>0</v>
      </c>
      <c r="I98" s="195"/>
      <c r="J98" s="177"/>
      <c r="K98" s="84"/>
    </row>
    <row r="99" spans="2:11" ht="32.25" customHeight="1" x14ac:dyDescent="0.25">
      <c r="B99" s="775"/>
      <c r="C99" s="777"/>
      <c r="D99" s="131" t="str">
        <f>'תקציב קבוע'!D102</f>
        <v>תחבורה ציבורית</v>
      </c>
      <c r="E99" s="588">
        <f>'תקציב קבוע'!E102</f>
        <v>0</v>
      </c>
      <c r="F99" s="563"/>
      <c r="G99" s="182">
        <f>IF('תקציב קבוע'!F102='נתוני עזר'!$A$10,'תקציב קבוע'!E102,0)</f>
        <v>0</v>
      </c>
      <c r="H99" s="182">
        <f>IF(F99='נתוני עזר'!$A$16,'תקציב קבוע'!E102,0)</f>
        <v>0</v>
      </c>
      <c r="I99" s="195"/>
      <c r="J99" s="177"/>
      <c r="K99" s="84"/>
    </row>
    <row r="100" spans="2:11" ht="15.75" customHeight="1" x14ac:dyDescent="0.25">
      <c r="B100" s="775"/>
      <c r="C100" s="777"/>
      <c r="D100" s="564" t="str">
        <f>'תקציב קבוע'!D103</f>
        <v>אחר</v>
      </c>
      <c r="E100" s="588">
        <f>'תקציב קבוע'!E103</f>
        <v>0</v>
      </c>
      <c r="F100" s="563"/>
      <c r="G100" s="182">
        <f>IF('תקציב קבוע'!F103='נתוני עזר'!$A$10,'תקציב קבוע'!E103,0)</f>
        <v>0</v>
      </c>
      <c r="H100" s="182">
        <f>IF(F100='נתוני עזר'!$A$16,'תקציב קבוע'!E103,0)</f>
        <v>0</v>
      </c>
      <c r="I100" s="195"/>
      <c r="J100" s="832"/>
      <c r="K100" s="770"/>
    </row>
    <row r="101" spans="2:11" ht="15.75" customHeight="1" x14ac:dyDescent="0.25">
      <c r="B101" s="775"/>
      <c r="C101" s="777"/>
      <c r="D101" s="564" t="str">
        <f>'תקציב קבוע'!D104</f>
        <v>אחר</v>
      </c>
      <c r="E101" s="588">
        <f>'תקציב קבוע'!E104</f>
        <v>0</v>
      </c>
      <c r="F101" s="563"/>
      <c r="G101" s="182">
        <f>IF('תקציב קבוע'!F104='נתוני עזר'!$A$10,'תקציב קבוע'!E104,0)</f>
        <v>0</v>
      </c>
      <c r="H101" s="182">
        <f>IF(F101='נתוני עזר'!$A$16,'תקציב קבוע'!E104,0)</f>
        <v>0</v>
      </c>
      <c r="I101" s="195"/>
      <c r="J101" s="832"/>
      <c r="K101" s="770"/>
    </row>
    <row r="102" spans="2:11" ht="18.75" customHeight="1" x14ac:dyDescent="0.25">
      <c r="B102" s="775"/>
      <c r="C102" s="777"/>
      <c r="D102" s="564" t="str">
        <f>'תקציב קבוע'!D105</f>
        <v>אחר</v>
      </c>
      <c r="E102" s="588">
        <f>'תקציב קבוע'!E105</f>
        <v>0</v>
      </c>
      <c r="F102" s="563"/>
      <c r="G102" s="182">
        <f>IF('תקציב קבוע'!F105='נתוני עזר'!$A$10,'תקציב קבוע'!E105,0)</f>
        <v>0</v>
      </c>
      <c r="H102" s="182">
        <f>IF(F102='נתוני עזר'!$A$16,'תקציב קבוע'!E105,0)</f>
        <v>0</v>
      </c>
      <c r="I102" s="195"/>
      <c r="J102" s="832"/>
      <c r="K102" s="770"/>
    </row>
    <row r="103" spans="2:11" ht="15.75" customHeight="1" x14ac:dyDescent="0.25">
      <c r="B103" s="775"/>
      <c r="C103" s="777"/>
      <c r="D103" s="564" t="str">
        <f>'תקציב קבוע'!D106</f>
        <v>אחר</v>
      </c>
      <c r="E103" s="588">
        <f>'תקציב קבוע'!E106</f>
        <v>0</v>
      </c>
      <c r="F103" s="563"/>
      <c r="G103" s="182">
        <f>IF('תקציב קבוע'!F106='נתוני עזר'!$A$10,'תקציב קבוע'!E106,0)</f>
        <v>0</v>
      </c>
      <c r="H103" s="182">
        <f>IF(F103='נתוני עזר'!$A$16,'תקציב קבוע'!E106,0)</f>
        <v>0</v>
      </c>
      <c r="I103" s="195"/>
      <c r="J103" s="218"/>
      <c r="K103" s="219"/>
    </row>
    <row r="104" spans="2:11" ht="15.75" customHeight="1" x14ac:dyDescent="0.25">
      <c r="B104" s="197"/>
      <c r="C104" s="197"/>
      <c r="D104" s="221"/>
      <c r="E104" s="622"/>
      <c r="F104" s="221"/>
      <c r="G104" s="577"/>
      <c r="H104" s="577"/>
      <c r="I104" s="195"/>
      <c r="J104" s="218"/>
      <c r="K104" s="219"/>
    </row>
    <row r="105" spans="2:11" ht="15.75" customHeight="1" x14ac:dyDescent="0.25">
      <c r="B105" s="970" t="s">
        <v>185</v>
      </c>
      <c r="C105" s="928"/>
      <c r="D105" s="131" t="str">
        <f>'תקציב קבוע'!D108</f>
        <v>טיפולים</v>
      </c>
      <c r="E105" s="588">
        <f>'תקציב קבוע'!E108</f>
        <v>0</v>
      </c>
      <c r="F105" s="563"/>
      <c r="G105" s="182">
        <f>IF('תקציב קבוע'!F108='נתוני עזר'!$A$10,'תקציב קבוע'!E108,0)</f>
        <v>0</v>
      </c>
      <c r="H105" s="182">
        <f>IF(F105='נתוני עזר'!$A$16,'תקציב קבוע'!E108,0)</f>
        <v>0</v>
      </c>
      <c r="I105" s="195"/>
      <c r="J105" s="218"/>
      <c r="K105" s="219"/>
    </row>
    <row r="106" spans="2:11" ht="15.75" customHeight="1" x14ac:dyDescent="0.25">
      <c r="B106" s="775"/>
      <c r="C106" s="777"/>
      <c r="D106" s="131" t="str">
        <f>'תקציב קבוע'!D109</f>
        <v>תרופות</v>
      </c>
      <c r="E106" s="588">
        <f>'תקציב קבוע'!E109</f>
        <v>0</v>
      </c>
      <c r="F106" s="563"/>
      <c r="G106" s="182">
        <f>IF('תקציב קבוע'!F109='נתוני עזר'!$A$10,'תקציב קבוע'!E109,0)</f>
        <v>0</v>
      </c>
      <c r="H106" s="182">
        <f>IF(F106='נתוני עזר'!$A$16,'תקציב קבוע'!E109,0)</f>
        <v>0</v>
      </c>
      <c r="I106" s="195"/>
      <c r="J106" s="832"/>
      <c r="K106" s="770"/>
    </row>
    <row r="107" spans="2:11" ht="15.75" customHeight="1" x14ac:dyDescent="0.25">
      <c r="B107" s="775"/>
      <c r="C107" s="777"/>
      <c r="D107" s="564" t="str">
        <f>'תקציב קבוע'!D110</f>
        <v>אחר</v>
      </c>
      <c r="E107" s="588">
        <f>'תקציב קבוע'!E110</f>
        <v>0</v>
      </c>
      <c r="F107" s="563"/>
      <c r="G107" s="182">
        <f>IF('תקציב קבוע'!F110='נתוני עזר'!$A$10,'תקציב קבוע'!E110,0)</f>
        <v>0</v>
      </c>
      <c r="H107" s="182">
        <f>IF(F107='נתוני עזר'!$A$16,'תקציב קבוע'!E110,0)</f>
        <v>0</v>
      </c>
      <c r="I107" s="195"/>
      <c r="J107" s="177"/>
      <c r="K107" s="84"/>
    </row>
    <row r="108" spans="2:11" ht="15" customHeight="1" x14ac:dyDescent="0.25">
      <c r="B108" s="775"/>
      <c r="C108" s="777"/>
      <c r="D108" s="564" t="str">
        <f>'תקציב קבוע'!D111</f>
        <v>אחר</v>
      </c>
      <c r="E108" s="588">
        <f>'תקציב קבוע'!E111</f>
        <v>0</v>
      </c>
      <c r="F108" s="563"/>
      <c r="G108" s="182">
        <f>IF('תקציב קבוע'!F111='נתוני עזר'!$A$10,'תקציב קבוע'!E111,0)</f>
        <v>0</v>
      </c>
      <c r="H108" s="182">
        <f>IF(F108='נתוני עזר'!$A$16,'תקציב קבוע'!E111,0)</f>
        <v>0</v>
      </c>
      <c r="I108" s="833"/>
      <c r="J108" s="177"/>
      <c r="K108" s="84"/>
    </row>
    <row r="109" spans="2:11" ht="15.75" customHeight="1" x14ac:dyDescent="0.25">
      <c r="B109" s="775"/>
      <c r="C109" s="777"/>
      <c r="D109" s="564" t="str">
        <f>'תקציב קבוע'!D112</f>
        <v>אחר</v>
      </c>
      <c r="E109" s="588">
        <f>'תקציב קבוע'!E112</f>
        <v>0</v>
      </c>
      <c r="F109" s="563"/>
      <c r="G109" s="182">
        <f>IF('תקציב קבוע'!F112='נתוני עזר'!$A$10,'תקציב קבוע'!E112,0)</f>
        <v>0</v>
      </c>
      <c r="H109" s="182">
        <f>IF(F109='נתוני עזר'!$A$16,'תקציב קבוע'!E112,0)</f>
        <v>0</v>
      </c>
      <c r="I109" s="834"/>
      <c r="J109" s="177"/>
      <c r="K109" s="84"/>
    </row>
    <row r="110" spans="2:11" ht="15.75" customHeight="1" x14ac:dyDescent="0.25">
      <c r="B110" s="775"/>
      <c r="C110" s="777"/>
      <c r="D110" s="564" t="str">
        <f>'תקציב קבוע'!D113</f>
        <v>אחר</v>
      </c>
      <c r="E110" s="588">
        <f>'תקציב קבוע'!E113</f>
        <v>0</v>
      </c>
      <c r="F110" s="563"/>
      <c r="G110" s="182">
        <f>IF('תקציב קבוע'!F113='נתוני עזר'!$A$10,'תקציב קבוע'!E113,0)</f>
        <v>0</v>
      </c>
      <c r="H110" s="182">
        <f>IF(F110='נתוני עזר'!$A$16,'תקציב קבוע'!E113,0)</f>
        <v>0</v>
      </c>
      <c r="I110" s="195"/>
      <c r="J110" s="177"/>
      <c r="K110" s="84"/>
    </row>
    <row r="111" spans="2:11" ht="15.75" customHeight="1" x14ac:dyDescent="0.25">
      <c r="B111" s="197"/>
      <c r="C111" s="197"/>
      <c r="D111" s="223"/>
      <c r="E111" s="623"/>
      <c r="F111" s="221"/>
      <c r="G111" s="577"/>
      <c r="H111" s="577"/>
      <c r="I111" s="195"/>
      <c r="J111" s="177"/>
      <c r="K111" s="84"/>
    </row>
    <row r="112" spans="2:11" ht="19.5" customHeight="1" x14ac:dyDescent="0.25">
      <c r="B112" s="863" t="s">
        <v>190</v>
      </c>
      <c r="C112" s="774"/>
      <c r="D112" s="131" t="str">
        <f>'תקציב קבוע'!D115</f>
        <v>ריבית חובה בבנק</v>
      </c>
      <c r="E112" s="588">
        <f>'תקציב קבוע'!E115</f>
        <v>0</v>
      </c>
      <c r="F112" s="563"/>
      <c r="G112" s="182">
        <f>IF('תקציב קבוע'!F115='נתוני עזר'!$A$10,'תקציב קבוע'!E115,0)</f>
        <v>0</v>
      </c>
      <c r="H112" s="182">
        <f>IF(F112='נתוני עזר'!$A$16,'תקציב קבוע'!E115,0)</f>
        <v>0</v>
      </c>
      <c r="I112" s="225"/>
      <c r="J112" s="177"/>
      <c r="K112" s="84"/>
    </row>
    <row r="113" spans="2:8" ht="19.5" customHeight="1" x14ac:dyDescent="0.25">
      <c r="B113" s="775"/>
      <c r="C113" s="777"/>
      <c r="D113" s="131" t="str">
        <f>'תקציב קבוע'!D116</f>
        <v>עמלות</v>
      </c>
      <c r="E113" s="588">
        <f>'תקציב קבוע'!E116</f>
        <v>0</v>
      </c>
      <c r="F113" s="563"/>
      <c r="G113" s="182">
        <f>IF('תקציב קבוע'!F116='נתוני עזר'!$A$10,'תקציב קבוע'!E116,0)</f>
        <v>0</v>
      </c>
      <c r="H113" s="182">
        <f>IF(F113='נתוני עזר'!$A$16,'תקציב קבוע'!E116,0)</f>
        <v>0</v>
      </c>
    </row>
    <row r="114" spans="2:8" ht="32.25" customHeight="1" x14ac:dyDescent="0.25">
      <c r="B114" s="775"/>
      <c r="C114" s="777"/>
      <c r="D114" s="131" t="str">
        <f>'תקציב קבוע'!D117</f>
        <v>עזרה למשפחה(לא קבוע)</v>
      </c>
      <c r="E114" s="588">
        <f>'תקציב קבוע'!E117</f>
        <v>0</v>
      </c>
      <c r="F114" s="563"/>
      <c r="G114" s="182">
        <f>IF('תקציב קבוע'!F117='נתוני עזר'!$A$10,'תקציב קבוע'!E117,0)</f>
        <v>0</v>
      </c>
      <c r="H114" s="182">
        <f>IF(F114='נתוני עזר'!$A$16,'תקציב קבוע'!E117,0)</f>
        <v>0</v>
      </c>
    </row>
    <row r="115" spans="2:8" ht="15.75" customHeight="1" x14ac:dyDescent="0.25">
      <c r="B115" s="775"/>
      <c r="C115" s="777"/>
      <c r="D115" s="564" t="str">
        <f>'תקציב קבוע'!D118</f>
        <v>אחר</v>
      </c>
      <c r="E115" s="588">
        <f>'תקציב קבוע'!E118</f>
        <v>0</v>
      </c>
      <c r="F115" s="563"/>
      <c r="G115" s="182">
        <f>IF('תקציב קבוע'!F118='נתוני עזר'!$A$10,'תקציב קבוע'!E118,0)</f>
        <v>0</v>
      </c>
      <c r="H115" s="182">
        <f>IF(F115='נתוני עזר'!$A$16,'תקציב קבוע'!E118,0)</f>
        <v>0</v>
      </c>
    </row>
    <row r="116" spans="2:8" ht="15.75" customHeight="1" x14ac:dyDescent="0.25">
      <c r="B116" s="775"/>
      <c r="C116" s="777"/>
      <c r="D116" s="564" t="str">
        <f>'תקציב קבוע'!D119</f>
        <v>אחר</v>
      </c>
      <c r="E116" s="588">
        <f>'תקציב קבוע'!E119</f>
        <v>0</v>
      </c>
      <c r="F116" s="563"/>
      <c r="G116" s="182">
        <f>IF('תקציב קבוע'!F119='נתוני עזר'!$A$10,'תקציב קבוע'!E119,0)</f>
        <v>0</v>
      </c>
      <c r="H116" s="182">
        <f>IF(F116='נתוני עזר'!$A$16,'תקציב קבוע'!E119,0)</f>
        <v>0</v>
      </c>
    </row>
    <row r="117" spans="2:8" ht="15.75" customHeight="1" x14ac:dyDescent="0.25">
      <c r="B117" s="775"/>
      <c r="C117" s="777"/>
      <c r="D117" s="564" t="str">
        <f>'תקציב קבוע'!D120</f>
        <v>אחר</v>
      </c>
      <c r="E117" s="588">
        <f>'תקציב קבוע'!E120</f>
        <v>0</v>
      </c>
      <c r="F117" s="563"/>
      <c r="G117" s="182">
        <f>IF('תקציב קבוע'!F120='נתוני עזר'!$A$10,'תקציב קבוע'!E120,0)</f>
        <v>0</v>
      </c>
      <c r="H117" s="182">
        <f>IF(F117='נתוני עזר'!$A$16,'תקציב קבוע'!E120,0)</f>
        <v>0</v>
      </c>
    </row>
    <row r="118" spans="2:8" ht="18.75" customHeight="1" x14ac:dyDescent="0.25">
      <c r="B118" s="775"/>
      <c r="C118" s="777"/>
      <c r="D118" s="564" t="str">
        <f>'תקציב קבוע'!D121</f>
        <v>אחר</v>
      </c>
      <c r="E118" s="588">
        <f>'תקציב קבוע'!E121</f>
        <v>0</v>
      </c>
      <c r="F118" s="563"/>
      <c r="G118" s="182">
        <f>IF('תקציב קבוע'!F121='נתוני עזר'!$A$10,'תקציב קבוע'!E121,0)</f>
        <v>0</v>
      </c>
      <c r="H118" s="182">
        <f>IF(F118='נתוני עזר'!$A$16,'תקציב קבוע'!E121,0)</f>
        <v>0</v>
      </c>
    </row>
    <row r="119" spans="2:8" ht="15.75" customHeight="1" x14ac:dyDescent="0.25">
      <c r="B119" s="775"/>
      <c r="C119" s="777"/>
      <c r="D119" s="564" t="str">
        <f>'תקציב קבוע'!D122</f>
        <v>אחר</v>
      </c>
      <c r="E119" s="588">
        <f>'תקציב קבוע'!E122</f>
        <v>0</v>
      </c>
      <c r="F119" s="563"/>
      <c r="G119" s="182">
        <f>IF('תקציב קבוע'!F122='נתוני עזר'!$A$10,'תקציב קבוע'!E122,0)</f>
        <v>0</v>
      </c>
      <c r="H119" s="182">
        <f>IF(F119='נתוני עזר'!$A$16,'תקציב קבוע'!E122,0)</f>
        <v>0</v>
      </c>
    </row>
    <row r="120" spans="2:8" ht="15.75" customHeight="1" x14ac:dyDescent="0.25">
      <c r="B120" s="197"/>
      <c r="C120" s="197"/>
      <c r="D120" s="223"/>
      <c r="E120" s="623"/>
      <c r="F120" s="221"/>
      <c r="G120" s="577"/>
      <c r="H120" s="577"/>
    </row>
    <row r="121" spans="2:8" ht="15.75" customHeight="1" x14ac:dyDescent="0.25">
      <c r="B121" s="863" t="s">
        <v>155</v>
      </c>
      <c r="C121" s="774"/>
      <c r="D121" s="131" t="str">
        <f>'תקציב קבוע'!D124</f>
        <v>קוסמטיקה ומוצרים</v>
      </c>
      <c r="E121" s="588">
        <f>'תקציב קבוע'!E124</f>
        <v>0</v>
      </c>
      <c r="F121" s="563"/>
      <c r="G121" s="182">
        <f>IF('תקציב קבוע'!F124='נתוני עזר'!$A$10,'תקציב קבוע'!E124,0)</f>
        <v>0</v>
      </c>
      <c r="H121" s="182">
        <f>IF(F121='נתוני עזר'!$A$16,'תקציב קבוע'!E124,0)</f>
        <v>0</v>
      </c>
    </row>
    <row r="122" spans="2:8" ht="15" customHeight="1" x14ac:dyDescent="0.25">
      <c r="B122" s="775"/>
      <c r="C122" s="777"/>
      <c r="D122" s="131" t="str">
        <f>'תקציב קבוע'!D125</f>
        <v>מספרה</v>
      </c>
      <c r="E122" s="588">
        <f>'תקציב קבוע'!E125</f>
        <v>0</v>
      </c>
      <c r="F122" s="563"/>
      <c r="G122" s="182">
        <f>IF('תקציב קבוע'!F125='נתוני עזר'!$A$10,'תקציב קבוע'!E125,0)</f>
        <v>0</v>
      </c>
      <c r="H122" s="182">
        <f>IF(F122='נתוני עזר'!$A$16,'תקציב קבוע'!E125,0)</f>
        <v>0</v>
      </c>
    </row>
    <row r="123" spans="2:8" ht="15.75" customHeight="1" x14ac:dyDescent="0.25">
      <c r="B123" s="775"/>
      <c r="C123" s="777"/>
      <c r="D123" s="131" t="str">
        <f>'תקציב קבוע'!D126</f>
        <v>חיות מחמד</v>
      </c>
      <c r="E123" s="588">
        <f>'תקציב קבוע'!E126</f>
        <v>0</v>
      </c>
      <c r="F123" s="563"/>
      <c r="G123" s="182">
        <f>IF('תקציב קבוע'!F126='נתוני עזר'!$A$10,'תקציב קבוע'!E126,0)</f>
        <v>0</v>
      </c>
      <c r="H123" s="182">
        <f>IF(F123='נתוני עזר'!$A$16,'תקציב קבוע'!E126,0)</f>
        <v>0</v>
      </c>
    </row>
    <row r="124" spans="2:8" ht="15.75" customHeight="1" x14ac:dyDescent="0.25">
      <c r="B124" s="775"/>
      <c r="C124" s="777"/>
      <c r="D124" s="131" t="str">
        <f>'תקציב קבוע'!D127</f>
        <v>תרומות (לא קבוע)</v>
      </c>
      <c r="E124" s="588">
        <f>'תקציב קבוע'!E127</f>
        <v>0</v>
      </c>
      <c r="F124" s="563"/>
      <c r="G124" s="182">
        <f>IF('תקציב קבוע'!F127='נתוני עזר'!$A$10,'תקציב קבוע'!E127,0)</f>
        <v>0</v>
      </c>
      <c r="H124" s="182">
        <f>IF(F124='נתוני עזר'!$A$16,'תקציב קבוע'!E127,0)</f>
        <v>0</v>
      </c>
    </row>
    <row r="125" spans="2:8" ht="31.5" customHeight="1" x14ac:dyDescent="0.25">
      <c r="B125" s="775"/>
      <c r="C125" s="777"/>
      <c r="D125" s="131" t="str">
        <f>'תקציב קבוע'!D128</f>
        <v>הוצאות לא מתוכננות</v>
      </c>
      <c r="E125" s="588">
        <f>'תקציב קבוע'!E128</f>
        <v>0</v>
      </c>
      <c r="F125" s="563"/>
      <c r="G125" s="182">
        <f>IF('תקציב קבוע'!F128='נתוני עזר'!$A$10,'תקציב קבוע'!E128,0)</f>
        <v>0</v>
      </c>
      <c r="H125" s="182">
        <f>IF(F125='נתוני עזר'!$A$16,'תקציב קבוע'!E128,0)</f>
        <v>0</v>
      </c>
    </row>
    <row r="126" spans="2:8" ht="15.75" customHeight="1" x14ac:dyDescent="0.25">
      <c r="B126" s="775"/>
      <c r="C126" s="777"/>
      <c r="D126" s="131" t="str">
        <f>'תקציב קבוע'!D129</f>
        <v>מזומן ללא מעקב</v>
      </c>
      <c r="E126" s="588">
        <f>'תקציב קבוע'!E129</f>
        <v>0</v>
      </c>
      <c r="F126" s="563"/>
      <c r="G126" s="182">
        <f>IF('תקציב קבוע'!F129='נתוני עזר'!$A$10,'תקציב קבוע'!E129,0)</f>
        <v>0</v>
      </c>
      <c r="H126" s="182">
        <f>IF(F126='נתוני עזר'!$A$16,'תקציב קבוע'!E129,0)</f>
        <v>0</v>
      </c>
    </row>
    <row r="127" spans="2:8" ht="29.25" customHeight="1" x14ac:dyDescent="0.25">
      <c r="B127" s="775"/>
      <c r="C127" s="777"/>
      <c r="D127" s="131" t="str">
        <f>'תקציב קבוע'!D130</f>
        <v>פסיכולוגיה / הוראה מתקנת</v>
      </c>
      <c r="E127" s="588">
        <f>'תקציב קבוע'!E130</f>
        <v>0</v>
      </c>
      <c r="F127" s="563"/>
      <c r="G127" s="182"/>
      <c r="H127" s="182"/>
    </row>
    <row r="128" spans="2:8" ht="15.75" customHeight="1" x14ac:dyDescent="0.25">
      <c r="B128" s="775"/>
      <c r="C128" s="777"/>
      <c r="D128" s="564" t="str">
        <f>'תקציב קבוע'!D131</f>
        <v>אחר</v>
      </c>
      <c r="E128" s="588">
        <f>'תקציב קבוע'!E131</f>
        <v>0</v>
      </c>
      <c r="F128" s="563"/>
      <c r="G128" s="182">
        <f>IF('תקציב קבוע'!F131='נתוני עזר'!$A$10,'תקציב קבוע'!E131,0)</f>
        <v>0</v>
      </c>
      <c r="H128" s="182">
        <f>IF(F128='נתוני עזר'!$A$16,'תקציב קבוע'!E131,0)</f>
        <v>0</v>
      </c>
    </row>
    <row r="129" spans="2:8" ht="15.75" customHeight="1" x14ac:dyDescent="0.25">
      <c r="B129" s="775"/>
      <c r="C129" s="777"/>
      <c r="D129" s="564" t="str">
        <f>'תקציב קבוע'!D132</f>
        <v>אחר</v>
      </c>
      <c r="E129" s="588">
        <f>'תקציב קבוע'!E132</f>
        <v>0</v>
      </c>
      <c r="F129" s="563"/>
      <c r="G129" s="182">
        <f>IF('תקציב קבוע'!F132='נתוני עזר'!$A$10,'תקציב קבוע'!E132,0)</f>
        <v>0</v>
      </c>
      <c r="H129" s="182">
        <f>IF(F129='נתוני עזר'!$A$16,'תקציב קבוע'!E132,0)</f>
        <v>0</v>
      </c>
    </row>
    <row r="130" spans="2:8" ht="15.75" customHeight="1" x14ac:dyDescent="0.25">
      <c r="B130" s="775"/>
      <c r="C130" s="777"/>
      <c r="D130" s="564" t="str">
        <f>'תקציב קבוע'!D133</f>
        <v>אחר</v>
      </c>
      <c r="E130" s="588">
        <f>'תקציב קבוע'!E133</f>
        <v>0</v>
      </c>
      <c r="F130" s="563"/>
      <c r="G130" s="182">
        <f>IF('תקציב קבוע'!F133='נתוני עזר'!$A$10,'תקציב קבוע'!E133,0)</f>
        <v>0</v>
      </c>
      <c r="H130" s="182">
        <f>IF(F130='נתוני עזר'!$A$16,'תקציב קבוע'!E133,0)</f>
        <v>0</v>
      </c>
    </row>
    <row r="131" spans="2:8" ht="15.75" customHeight="1" x14ac:dyDescent="0.25">
      <c r="B131" s="775"/>
      <c r="C131" s="777"/>
      <c r="D131" s="564" t="str">
        <f>'תקציב קבוע'!D134</f>
        <v>אחר</v>
      </c>
      <c r="E131" s="588">
        <f>'תקציב קבוע'!E134</f>
        <v>0</v>
      </c>
      <c r="F131" s="563"/>
      <c r="G131" s="182">
        <f>IF('תקציב קבוע'!F134='נתוני עזר'!$A$10,'תקציב קבוע'!E134,0)</f>
        <v>0</v>
      </c>
      <c r="H131" s="182">
        <f>IF(F131='נתוני עזר'!$A$16,'תקציב קבוע'!E134,0)</f>
        <v>0</v>
      </c>
    </row>
    <row r="132" spans="2:8" ht="15.75" customHeight="1" x14ac:dyDescent="0.25">
      <c r="B132" s="197"/>
      <c r="C132" s="197"/>
      <c r="D132" s="223"/>
      <c r="E132" s="623"/>
      <c r="F132" s="221"/>
      <c r="G132" s="577"/>
      <c r="H132" s="577"/>
    </row>
    <row r="133" spans="2:8" ht="15.75" customHeight="1" x14ac:dyDescent="0.25">
      <c r="B133" s="863" t="s">
        <v>201</v>
      </c>
      <c r="C133" s="774"/>
      <c r="D133" s="131" t="str">
        <f>'תקציב קבוע'!D136</f>
        <v>בילויים ומופעים</v>
      </c>
      <c r="E133" s="588">
        <f>'תקציב קבוע'!E136</f>
        <v>0</v>
      </c>
      <c r="F133" s="563"/>
      <c r="G133" s="182">
        <f>IF('תקציב קבוע'!F136='נתוני עזר'!$A$10,'תקציב קבוע'!E136,0)</f>
        <v>0</v>
      </c>
      <c r="H133" s="182">
        <f>IF(F133='נתוני עזר'!$A$16,'תקציב קבוע'!E136,0)</f>
        <v>0</v>
      </c>
    </row>
    <row r="134" spans="2:8" ht="15.75" customHeight="1" x14ac:dyDescent="0.25">
      <c r="B134" s="775"/>
      <c r="C134" s="777"/>
      <c r="D134" s="131" t="str">
        <f>'תקציב קבוע'!D137</f>
        <v>מסעדות</v>
      </c>
      <c r="E134" s="588">
        <f>'תקציב קבוע'!E137</f>
        <v>0</v>
      </c>
      <c r="F134" s="563"/>
      <c r="G134" s="182">
        <f>IF('תקציב קבוע'!F137='נתוני עזר'!$A$10,'תקציב קבוע'!E137,0)</f>
        <v>0</v>
      </c>
      <c r="H134" s="182">
        <f>IF(F134='נתוני עזר'!$A$16,'תקציב קבוע'!E137,0)</f>
        <v>0</v>
      </c>
    </row>
    <row r="135" spans="2:8" ht="15.75" customHeight="1" x14ac:dyDescent="0.25">
      <c r="B135" s="775"/>
      <c r="C135" s="777"/>
      <c r="D135" s="131" t="str">
        <f>'תקציב קבוע'!D138</f>
        <v>דמי כיס</v>
      </c>
      <c r="E135" s="588">
        <f>'תקציב קבוע'!E138</f>
        <v>0</v>
      </c>
      <c r="F135" s="563"/>
      <c r="G135" s="182">
        <f>IF('תקציב קבוע'!F138='נתוני עזר'!$A$10,'תקציב קבוע'!E138,0)</f>
        <v>0</v>
      </c>
      <c r="H135" s="182">
        <f>IF(F135='נתוני עזר'!$A$16,'תקציב קבוע'!E138,0)</f>
        <v>0</v>
      </c>
    </row>
    <row r="136" spans="2:8" ht="15.75" customHeight="1" x14ac:dyDescent="0.25">
      <c r="B136" s="775"/>
      <c r="C136" s="777"/>
      <c r="D136" s="131" t="str">
        <f>'תקציב קבוע'!D139</f>
        <v>ספרים</v>
      </c>
      <c r="E136" s="588">
        <f>'תקציב קבוע'!E139</f>
        <v>0</v>
      </c>
      <c r="F136" s="563"/>
      <c r="G136" s="182">
        <f>IF('תקציב קבוע'!F139='נתוני עזר'!$A$10,'תקציב קבוע'!E139,0)</f>
        <v>0</v>
      </c>
      <c r="H136" s="182">
        <f>IF(F136='נתוני עזר'!$A$16,'תקציב קבוע'!E139,0)</f>
        <v>0</v>
      </c>
    </row>
    <row r="137" spans="2:8" ht="15.75" customHeight="1" x14ac:dyDescent="0.25">
      <c r="B137" s="775"/>
      <c r="C137" s="777"/>
      <c r="D137" s="131" t="str">
        <f>'תקציב קבוע'!D140</f>
        <v>צעצועים</v>
      </c>
      <c r="E137" s="588">
        <f>'תקציב קבוע'!E140</f>
        <v>0</v>
      </c>
      <c r="F137" s="563"/>
      <c r="G137" s="182">
        <f>IF('תקציב קבוע'!F140='נתוני עזר'!$A$10,'תקציב קבוע'!E140,0)</f>
        <v>0</v>
      </c>
      <c r="H137" s="182">
        <f>IF(F137='נתוני עזר'!$A$16,'תקציב קבוע'!E140,0)</f>
        <v>0</v>
      </c>
    </row>
    <row r="138" spans="2:8" ht="15.75" customHeight="1" x14ac:dyDescent="0.25">
      <c r="B138" s="775"/>
      <c r="C138" s="777"/>
      <c r="D138" s="564" t="str">
        <f>'תקציב קבוע'!D141</f>
        <v>אחר</v>
      </c>
      <c r="E138" s="588">
        <f>'תקציב קבוע'!E141</f>
        <v>0</v>
      </c>
      <c r="F138" s="563"/>
      <c r="G138" s="182">
        <f>IF('תקציב קבוע'!F141='נתוני עזר'!$A$10,'תקציב קבוע'!E141,0)</f>
        <v>0</v>
      </c>
      <c r="H138" s="182">
        <f>IF(F138='נתוני עזר'!$A$16,'תקציב קבוע'!E141,0)</f>
        <v>0</v>
      </c>
    </row>
    <row r="139" spans="2:8" ht="15.75" customHeight="1" x14ac:dyDescent="0.25">
      <c r="B139" s="775"/>
      <c r="C139" s="777"/>
      <c r="D139" s="564" t="str">
        <f>'תקציב קבוע'!D142</f>
        <v>אחר</v>
      </c>
      <c r="E139" s="588">
        <f>'תקציב קבוע'!E142</f>
        <v>0</v>
      </c>
      <c r="F139" s="563"/>
      <c r="G139" s="182">
        <f>IF('תקציב קבוע'!F142='נתוני עזר'!$A$10,'תקציב קבוע'!E142,0)</f>
        <v>0</v>
      </c>
      <c r="H139" s="182">
        <f>IF(F139='נתוני עזר'!$A$16,'תקציב קבוע'!E142,0)</f>
        <v>0</v>
      </c>
    </row>
    <row r="140" spans="2:8" ht="15.75" customHeight="1" x14ac:dyDescent="0.25">
      <c r="B140" s="775"/>
      <c r="C140" s="777"/>
      <c r="D140" s="564" t="str">
        <f>'תקציב קבוע'!D143</f>
        <v>אחר</v>
      </c>
      <c r="E140" s="588">
        <f>'תקציב קבוע'!E143</f>
        <v>0</v>
      </c>
      <c r="F140" s="563"/>
      <c r="G140" s="182">
        <f>IF('תקציב קבוע'!F143='נתוני עזר'!$A$10,'תקציב קבוע'!E143,0)</f>
        <v>0</v>
      </c>
      <c r="H140" s="182">
        <f>IF(F140='נתוני עזר'!$A$16,'תקציב קבוע'!E143,0)</f>
        <v>0</v>
      </c>
    </row>
    <row r="141" spans="2:8" ht="18" customHeight="1" x14ac:dyDescent="0.25">
      <c r="B141" s="775"/>
      <c r="C141" s="777"/>
      <c r="D141" s="564" t="str">
        <f>'תקציב קבוע'!D144</f>
        <v>אחר</v>
      </c>
      <c r="E141" s="588">
        <f>'תקציב קבוע'!E144</f>
        <v>0</v>
      </c>
      <c r="F141" s="563"/>
      <c r="G141" s="182">
        <f>IF('תקציב קבוע'!F144='נתוני עזר'!$A$10,'תקציב קבוע'!E144,0)</f>
        <v>0</v>
      </c>
      <c r="H141" s="182">
        <f>IF(F141='נתוני עזר'!$A$16,'תקציב קבוע'!E144,0)</f>
        <v>0</v>
      </c>
    </row>
    <row r="142" spans="2:8" ht="15.75" customHeight="1" x14ac:dyDescent="0.25">
      <c r="B142" s="775"/>
      <c r="C142" s="777"/>
      <c r="D142" s="564" t="str">
        <f>'תקציב קבוע'!D145</f>
        <v>אחר</v>
      </c>
      <c r="E142" s="588">
        <f>'תקציב קבוע'!E145</f>
        <v>0</v>
      </c>
      <c r="F142" s="563"/>
      <c r="G142" s="182">
        <f>IF('תקציב קבוע'!F145='נתוני עזר'!$A$10,'תקציב קבוע'!E145,0)</f>
        <v>0</v>
      </c>
      <c r="H142" s="182">
        <f>IF(F142='נתוני עזר'!$A$16,'תקציב קבוע'!E145,0)</f>
        <v>0</v>
      </c>
    </row>
    <row r="143" spans="2:8" ht="15.75" customHeight="1" x14ac:dyDescent="0.25">
      <c r="B143" s="775"/>
      <c r="C143" s="777"/>
      <c r="D143" s="564" t="str">
        <f>'תקציב קבוע'!D146</f>
        <v>אחר</v>
      </c>
      <c r="E143" s="588">
        <f>'תקציב קבוע'!E146</f>
        <v>0</v>
      </c>
      <c r="F143" s="563"/>
      <c r="G143" s="182">
        <f>IF('תקציב קבוע'!F146='נתוני עזר'!$A$10,'תקציב קבוע'!E146,0)</f>
        <v>0</v>
      </c>
      <c r="H143" s="182">
        <f>IF(F143='נתוני עזר'!$A$16,'תקציב קבוע'!E146,0)</f>
        <v>0</v>
      </c>
    </row>
    <row r="144" spans="2:8" ht="15.75" customHeight="1" x14ac:dyDescent="0.25">
      <c r="B144" s="775"/>
      <c r="C144" s="777"/>
      <c r="D144" s="564" t="str">
        <f>'תקציב קבוע'!D147</f>
        <v>אחר</v>
      </c>
      <c r="E144" s="588">
        <f>'תקציב קבוע'!E147</f>
        <v>0</v>
      </c>
      <c r="F144" s="563"/>
      <c r="G144" s="182">
        <f>IF('תקציב קבוע'!F147='נתוני עזר'!$A$10,'תקציב קבוע'!E147,0)</f>
        <v>0</v>
      </c>
      <c r="H144" s="182">
        <f>IF(F144='נתוני עזר'!$A$16,'תקציב קבוע'!E147,0)</f>
        <v>0</v>
      </c>
    </row>
    <row r="145" spans="2:8" ht="33" customHeight="1" x14ac:dyDescent="0.3">
      <c r="B145" s="972" t="s">
        <v>207</v>
      </c>
      <c r="C145" s="770"/>
      <c r="D145" s="771"/>
      <c r="E145" s="971">
        <f>SUM(E77:E144)</f>
        <v>0</v>
      </c>
      <c r="F145" s="796"/>
      <c r="G145" s="585"/>
      <c r="H145" s="585"/>
    </row>
    <row r="146" spans="2:8" ht="15.75" customHeight="1" x14ac:dyDescent="0.3">
      <c r="B146" s="586"/>
      <c r="C146" s="246"/>
      <c r="D146" s="246"/>
      <c r="E146" s="624"/>
      <c r="F146" s="246"/>
      <c r="G146" s="587"/>
      <c r="H146" s="587"/>
    </row>
    <row r="147" spans="2:8" ht="29.25" customHeight="1" x14ac:dyDescent="0.25">
      <c r="B147" s="973" t="s">
        <v>208</v>
      </c>
      <c r="C147" s="809"/>
      <c r="D147" s="809"/>
      <c r="E147" s="809"/>
      <c r="F147" s="809"/>
      <c r="G147" s="587"/>
      <c r="H147" s="587"/>
    </row>
    <row r="148" spans="2:8" ht="73.5" customHeight="1" x14ac:dyDescent="0.25">
      <c r="B148" s="130" t="s">
        <v>85</v>
      </c>
      <c r="C148" s="130" t="s">
        <v>209</v>
      </c>
      <c r="D148" s="208" t="s">
        <v>387</v>
      </c>
      <c r="E148" s="625" t="s">
        <v>409</v>
      </c>
      <c r="F148" s="130" t="s">
        <v>395</v>
      </c>
      <c r="G148" s="561" t="s">
        <v>396</v>
      </c>
      <c r="H148" s="561" t="s">
        <v>397</v>
      </c>
    </row>
    <row r="149" spans="2:8" ht="49.5" customHeight="1" x14ac:dyDescent="0.25">
      <c r="B149" s="131" t="str">
        <f>'תקציב קבוע'!B152</f>
        <v>הוצאות חופש גדול</v>
      </c>
      <c r="C149" s="588">
        <f>'תקציב קבוע'!C152</f>
        <v>0</v>
      </c>
      <c r="D149" s="131">
        <f>'תקציב קבוע'!D152</f>
        <v>1</v>
      </c>
      <c r="E149" s="583">
        <f>'תקציב קבוע'!E152</f>
        <v>0</v>
      </c>
      <c r="F149" s="563"/>
      <c r="G149" s="182">
        <f>IF('תקציב קבוע'!F152='נתוני עזר'!$A$10,'תקציב קבוע'!E152,0)</f>
        <v>0</v>
      </c>
      <c r="H149" s="182">
        <f>IF(E149='נתוני עזר'!$A$16,'תקציב קבוע'!D152,0)</f>
        <v>0</v>
      </c>
    </row>
    <row r="150" spans="2:8" ht="24" customHeight="1" x14ac:dyDescent="0.25">
      <c r="B150" s="131" t="str">
        <f>'תקציב קבוע'!B153</f>
        <v>חופשות אחרות</v>
      </c>
      <c r="C150" s="588">
        <f>'תקציב קבוע'!C153</f>
        <v>0</v>
      </c>
      <c r="D150" s="131">
        <f>'תקציב קבוע'!D153</f>
        <v>1</v>
      </c>
      <c r="E150" s="583">
        <f>'תקציב קבוע'!E153</f>
        <v>0</v>
      </c>
      <c r="F150" s="563"/>
      <c r="G150" s="182">
        <f>IF('תקציב קבוע'!F153='נתוני עזר'!$A$10,'תקציב קבוע'!E153,0)</f>
        <v>0</v>
      </c>
      <c r="H150" s="182">
        <f>IF(E150='נתוני עזר'!$A$16,'תקציב קבוע'!D153,0)</f>
        <v>0</v>
      </c>
    </row>
    <row r="151" spans="2:8" ht="15.75" customHeight="1" x14ac:dyDescent="0.25">
      <c r="B151" s="131" t="str">
        <f>'תקציב קבוע'!B154</f>
        <v>קייטנות</v>
      </c>
      <c r="C151" s="588">
        <f>'תקציב קבוע'!C154</f>
        <v>0</v>
      </c>
      <c r="D151" s="131">
        <f>'תקציב קבוע'!D154</f>
        <v>1</v>
      </c>
      <c r="E151" s="583">
        <f>'תקציב קבוע'!E154</f>
        <v>0</v>
      </c>
      <c r="F151" s="563"/>
      <c r="G151" s="182">
        <f>IF('תקציב קבוע'!F154='נתוני עזר'!$A$10,'תקציב קבוע'!E154,0)</f>
        <v>0</v>
      </c>
      <c r="H151" s="182">
        <f>IF(E151='נתוני עזר'!$A$16,'תקציב קבוע'!D154,0)</f>
        <v>0</v>
      </c>
    </row>
    <row r="152" spans="2:8" ht="15.75" customHeight="1" x14ac:dyDescent="0.25">
      <c r="B152" s="131" t="str">
        <f>'תקציב קבוע'!B155</f>
        <v>ספרי לימוד</v>
      </c>
      <c r="C152" s="588">
        <f>'תקציב קבוע'!C155</f>
        <v>0</v>
      </c>
      <c r="D152" s="131">
        <f>'תקציב קבוע'!D155</f>
        <v>1</v>
      </c>
      <c r="E152" s="583">
        <f>'תקציב קבוע'!E155</f>
        <v>0</v>
      </c>
      <c r="F152" s="563"/>
      <c r="G152" s="182">
        <f>IF('תקציב קבוע'!F155='נתוני עזר'!$A$10,'תקציב קבוע'!E155,0)</f>
        <v>0</v>
      </c>
      <c r="H152" s="182">
        <f>IF(E152='נתוני עזר'!$A$16,'תקציב קבוע'!D155,0)</f>
        <v>0</v>
      </c>
    </row>
    <row r="153" spans="2:8" ht="30" customHeight="1" x14ac:dyDescent="0.25">
      <c r="B153" s="131" t="str">
        <f>'תקציב קבוע'!B156</f>
        <v>מכשירי כתיבה וציוד משרדי</v>
      </c>
      <c r="C153" s="588">
        <f>'תקציב קבוע'!C156</f>
        <v>0</v>
      </c>
      <c r="D153" s="131">
        <f>'תקציב קבוע'!D156</f>
        <v>1</v>
      </c>
      <c r="E153" s="583">
        <f>'תקציב קבוע'!E156</f>
        <v>0</v>
      </c>
      <c r="F153" s="563"/>
      <c r="G153" s="182">
        <f>IF('תקציב קבוע'!F156='נתוני עזר'!$A$10,'תקציב קבוע'!E156,0)</f>
        <v>0</v>
      </c>
      <c r="H153" s="182">
        <f>IF(E153='נתוני עזר'!$A$16,'תקציב קבוע'!D156,0)</f>
        <v>0</v>
      </c>
    </row>
    <row r="154" spans="2:8" ht="15.75" customHeight="1" x14ac:dyDescent="0.25">
      <c r="B154" s="131" t="str">
        <f>'תקציב קבוע'!B157</f>
        <v>שיפוצים/ריהוט</v>
      </c>
      <c r="C154" s="588">
        <f>'תקציב קבוע'!C157</f>
        <v>0</v>
      </c>
      <c r="D154" s="131">
        <f>'תקציב קבוע'!D157</f>
        <v>1</v>
      </c>
      <c r="E154" s="583">
        <f>'תקציב קבוע'!E157</f>
        <v>0</v>
      </c>
      <c r="F154" s="563"/>
      <c r="G154" s="182">
        <f>IF('תקציב קבוע'!F157='נתוני עזר'!$A$10,'תקציב קבוע'!E157,0)</f>
        <v>0</v>
      </c>
      <c r="H154" s="182">
        <f>IF(E154='נתוני עזר'!$A$16,'תקציב קבוע'!D157,0)</f>
        <v>0</v>
      </c>
    </row>
    <row r="155" spans="2:8" ht="15.75" customHeight="1" x14ac:dyDescent="0.25">
      <c r="B155" s="131" t="str">
        <f>'תקציב קבוע'!B158</f>
        <v>רישיון רכב (טסט)</v>
      </c>
      <c r="C155" s="588">
        <f>'תקציב קבוע'!C158</f>
        <v>0</v>
      </c>
      <c r="D155" s="131">
        <f>'תקציב קבוע'!D158</f>
        <v>1</v>
      </c>
      <c r="E155" s="583">
        <f>'תקציב קבוע'!E158</f>
        <v>0</v>
      </c>
      <c r="F155" s="563"/>
      <c r="G155" s="182">
        <f>IF('תקציב קבוע'!F158='נתוני עזר'!$A$10,'תקציב קבוע'!E158,0)</f>
        <v>0</v>
      </c>
      <c r="H155" s="182">
        <f>IF(E155='נתוני עזר'!$A$16,'תקציב קבוע'!D158,0)</f>
        <v>0</v>
      </c>
    </row>
    <row r="156" spans="2:8" ht="15.75" customHeight="1" x14ac:dyDescent="0.25">
      <c r="B156" s="564" t="str">
        <f>'תקציב קבוע'!B159</f>
        <v>תיקוני רכב</v>
      </c>
      <c r="C156" s="588">
        <f>'תקציב קבוע'!C159</f>
        <v>0</v>
      </c>
      <c r="D156" s="131">
        <f>'תקציב קבוע'!D159</f>
        <v>1</v>
      </c>
      <c r="E156" s="583">
        <f>'תקציב קבוע'!E159</f>
        <v>0</v>
      </c>
      <c r="F156" s="563"/>
      <c r="G156" s="182">
        <f>IF('תקציב קבוע'!F159='נתוני עזר'!$A$10,'תקציב קבוע'!E159,0)</f>
        <v>0</v>
      </c>
      <c r="H156" s="182">
        <f>IF(E156='נתוני עזר'!$A$16,'תקציב קבוע'!D159,0)</f>
        <v>0</v>
      </c>
    </row>
    <row r="157" spans="2:8" ht="15.75" customHeight="1" x14ac:dyDescent="0.25">
      <c r="B157" s="564" t="str">
        <f>'תקציב קבוע'!B160</f>
        <v>ביטוח רכב (ניתן לרשום כאן או בקבועות)</v>
      </c>
      <c r="C157" s="588">
        <f>'תקציב קבוע'!C160</f>
        <v>0</v>
      </c>
      <c r="D157" s="131">
        <f>'תקציב קבוע'!D160</f>
        <v>1</v>
      </c>
      <c r="E157" s="583">
        <f>'תקציב קבוע'!E160</f>
        <v>0</v>
      </c>
      <c r="F157" s="563"/>
      <c r="G157" s="182">
        <f>IF('תקציב קבוע'!F160='נתוני עזר'!$A$10,'תקציב קבוע'!E160,0)</f>
        <v>0</v>
      </c>
      <c r="H157" s="182">
        <f>IF(E157='נתוני עזר'!$A$16,'תקציב קבוע'!D160,0)</f>
        <v>0</v>
      </c>
    </row>
    <row r="158" spans="2:8" ht="15.75" customHeight="1" x14ac:dyDescent="0.25">
      <c r="B158" s="564" t="str">
        <f>'תקציב קבוע'!B161</f>
        <v>אחר</v>
      </c>
      <c r="C158" s="588">
        <f>'תקציב קבוע'!C161</f>
        <v>0</v>
      </c>
      <c r="D158" s="131">
        <f>'תקציב קבוע'!D161</f>
        <v>1</v>
      </c>
      <c r="E158" s="583">
        <f>'תקציב קבוע'!E161</f>
        <v>0</v>
      </c>
      <c r="F158" s="563"/>
      <c r="G158" s="182">
        <f>IF('תקציב קבוע'!F161='נתוני עזר'!$A$10,'תקציב קבוע'!E161,0)</f>
        <v>0</v>
      </c>
      <c r="H158" s="182">
        <f>IF(E158='נתוני עזר'!$A$16,'תקציב קבוע'!D161,0)</f>
        <v>0</v>
      </c>
    </row>
    <row r="159" spans="2:8" ht="15.75" customHeight="1" x14ac:dyDescent="0.25">
      <c r="B159" s="564" t="str">
        <f>'תקציב קבוע'!B162</f>
        <v>אחר</v>
      </c>
      <c r="C159" s="588">
        <f>'תקציב קבוע'!C162</f>
        <v>0</v>
      </c>
      <c r="D159" s="131">
        <f>'תקציב קבוע'!D162</f>
        <v>1</v>
      </c>
      <c r="E159" s="583">
        <f>'תקציב קבוע'!E162</f>
        <v>0</v>
      </c>
      <c r="F159" s="563"/>
      <c r="G159" s="182">
        <f>IF('תקציב קבוע'!F162='נתוני עזר'!$A$10,'תקציב קבוע'!E162,0)</f>
        <v>0</v>
      </c>
      <c r="H159" s="182">
        <f>IF(E159='נתוני עזר'!$A$16,'תקציב קבוע'!D162,0)</f>
        <v>0</v>
      </c>
    </row>
    <row r="160" spans="2:8" ht="15.75" customHeight="1" x14ac:dyDescent="0.25">
      <c r="B160" s="564" t="str">
        <f>'תקציב קבוע'!B163</f>
        <v>אחר</v>
      </c>
      <c r="C160" s="588">
        <f>'תקציב קבוע'!C163</f>
        <v>0</v>
      </c>
      <c r="D160" s="131">
        <f>'תקציב קבוע'!D163</f>
        <v>1</v>
      </c>
      <c r="E160" s="583">
        <f>'תקציב קבוע'!E163</f>
        <v>0</v>
      </c>
      <c r="F160" s="563"/>
      <c r="G160" s="182">
        <f>IF('תקציב קבוע'!F163='נתוני עזר'!$A$10,'תקציב קבוע'!E163,0)</f>
        <v>0</v>
      </c>
      <c r="H160" s="182">
        <f>IF(E160='נתוני עזר'!$A$16,'תקציב קבוע'!D163,0)</f>
        <v>0</v>
      </c>
    </row>
    <row r="161" spans="2:9" ht="15.75" customHeight="1" x14ac:dyDescent="0.25">
      <c r="B161" s="564" t="str">
        <f>'תקציב קבוע'!B164</f>
        <v>אחר</v>
      </c>
      <c r="C161" s="588">
        <f>'תקציב קבוע'!C164</f>
        <v>0</v>
      </c>
      <c r="D161" s="131">
        <f>'תקציב קבוע'!D164</f>
        <v>1</v>
      </c>
      <c r="E161" s="583">
        <f>'תקציב קבוע'!E164</f>
        <v>0</v>
      </c>
      <c r="F161" s="563"/>
      <c r="G161" s="182">
        <f>IF('תקציב קבוע'!F164='נתוני עזר'!$A$10,'תקציב קבוע'!E164,0)</f>
        <v>0</v>
      </c>
      <c r="H161" s="182">
        <f>IF(E161='נתוני עזר'!$A$16,'תקציב קבוע'!D164,0)</f>
        <v>0</v>
      </c>
      <c r="I161" s="873"/>
    </row>
    <row r="162" spans="2:9" ht="15.75" customHeight="1" x14ac:dyDescent="0.25">
      <c r="B162" s="564" t="str">
        <f>'תקציב קבוע'!B165</f>
        <v>אחר</v>
      </c>
      <c r="C162" s="588">
        <f>'תקציב קבוע'!C165</f>
        <v>0</v>
      </c>
      <c r="D162" s="131">
        <f>'תקציב קבוע'!D165</f>
        <v>1</v>
      </c>
      <c r="E162" s="583">
        <f>'תקציב קבוע'!E165</f>
        <v>0</v>
      </c>
      <c r="F162" s="563"/>
      <c r="G162" s="182">
        <f>IF('תקציב קבוע'!F165='נתוני עזר'!$A$10,'תקציב קבוע'!E165,0)</f>
        <v>0</v>
      </c>
      <c r="H162" s="182">
        <f>IF(E162='נתוני עזר'!$A$16,'תקציב קבוע'!D165,0)</f>
        <v>0</v>
      </c>
      <c r="I162" s="850"/>
    </row>
    <row r="163" spans="2:9" ht="15.75" customHeight="1" x14ac:dyDescent="0.25">
      <c r="B163" s="564" t="str">
        <f>'תקציב קבוע'!B166</f>
        <v>אחר</v>
      </c>
      <c r="C163" s="588">
        <f>'תקציב קבוע'!C166</f>
        <v>0</v>
      </c>
      <c r="D163" s="131">
        <f>'תקציב קבוע'!D166</f>
        <v>1</v>
      </c>
      <c r="E163" s="583">
        <f>'תקציב קבוע'!E166</f>
        <v>0</v>
      </c>
      <c r="F163" s="563"/>
      <c r="G163" s="182">
        <f>IF('תקציב קבוע'!F166='נתוני עזר'!$A$10,'תקציב קבוע'!E166,0)</f>
        <v>0</v>
      </c>
      <c r="H163" s="182">
        <f>IF(E163='נתוני עזר'!$A$16,'תקציב קבוע'!D166,0)</f>
        <v>0</v>
      </c>
      <c r="I163" s="195"/>
    </row>
    <row r="164" spans="2:9" ht="15.75" customHeight="1" x14ac:dyDescent="0.3">
      <c r="B164" s="467"/>
      <c r="C164" s="590"/>
      <c r="D164" s="246"/>
      <c r="E164" s="624"/>
      <c r="F164" s="246"/>
      <c r="G164" s="587"/>
      <c r="H164" s="587"/>
      <c r="I164" s="195"/>
    </row>
    <row r="165" spans="2:9" ht="61.5" customHeight="1" x14ac:dyDescent="0.25">
      <c r="B165" s="974" t="s">
        <v>220</v>
      </c>
      <c r="C165" s="928"/>
      <c r="D165" s="472" t="s">
        <v>85</v>
      </c>
      <c r="E165" s="607" t="s">
        <v>368</v>
      </c>
      <c r="F165" s="472" t="s">
        <v>395</v>
      </c>
      <c r="G165" s="561" t="s">
        <v>396</v>
      </c>
      <c r="H165" s="561" t="s">
        <v>397</v>
      </c>
      <c r="I165" s="195"/>
    </row>
    <row r="166" spans="2:9" ht="41.25" customHeight="1" x14ac:dyDescent="0.25">
      <c r="B166" s="775"/>
      <c r="C166" s="777"/>
      <c r="D166" s="581" t="str">
        <f>'תקציב קבוע'!D169</f>
        <v>חגים ודת</v>
      </c>
      <c r="E166" s="610">
        <f>D198</f>
        <v>0</v>
      </c>
      <c r="F166" s="563"/>
      <c r="G166" s="182">
        <f>IF('תקציב קבוע'!F169='נתוני עזר'!$A$10,'תקציב קבוע'!E169,0)</f>
        <v>0</v>
      </c>
      <c r="H166" s="182">
        <f>IF(F166='נתוני עזר'!$A$16,'תקציב קבוע'!E169,0)</f>
        <v>0</v>
      </c>
      <c r="I166" s="195"/>
    </row>
    <row r="167" spans="2:9" ht="31.5" customHeight="1" x14ac:dyDescent="0.25">
      <c r="B167" s="775"/>
      <c r="C167" s="777"/>
      <c r="D167" s="581" t="str">
        <f>'תקציב קבוע'!D170</f>
        <v>מתנות</v>
      </c>
      <c r="E167" s="610">
        <f>I198</f>
        <v>0</v>
      </c>
      <c r="F167" s="563"/>
      <c r="G167" s="182">
        <f>IF('תקציב קבוע'!F170='נתוני עזר'!$A$10,'תקציב קבוע'!E170,0)</f>
        <v>0</v>
      </c>
      <c r="H167" s="182">
        <f>IF(F167='נתוני עזר'!$A$16,'תקציב קבוע'!E170,0)</f>
        <v>0</v>
      </c>
      <c r="I167" s="195"/>
    </row>
    <row r="168" spans="2:9" ht="38.25" customHeight="1" x14ac:dyDescent="0.25">
      <c r="B168" s="775"/>
      <c r="C168" s="777"/>
      <c r="D168" s="581" t="str">
        <f>'תקציב קבוע'!D171</f>
        <v>ביגוד והנעלה</v>
      </c>
      <c r="E168" s="610">
        <f>M198</f>
        <v>0</v>
      </c>
      <c r="F168" s="563"/>
      <c r="G168" s="182">
        <f>IF('תקציב קבוע'!F171='נתוני עזר'!$A$10,'תקציב קבוע'!E171,0)</f>
        <v>0</v>
      </c>
      <c r="H168" s="182">
        <f>IF(F168='נתוני עזר'!$A$16,'תקציב קבוע'!E171,0)</f>
        <v>0</v>
      </c>
      <c r="I168" s="195"/>
    </row>
    <row r="169" spans="2:9" ht="28.5" customHeight="1" x14ac:dyDescent="0.25">
      <c r="B169" s="775"/>
      <c r="C169" s="777"/>
      <c r="D169" s="626" t="str">
        <f>'תקציב קבוע'!D172</f>
        <v>חשמל</v>
      </c>
      <c r="E169" s="621">
        <f>'תקציב קבוע'!E172</f>
        <v>0</v>
      </c>
      <c r="F169" s="563"/>
      <c r="G169" s="182">
        <f>IF('תקציב קבוע'!F172='נתוני עזר'!$A$10,'תקציב קבוע'!E172,0)</f>
        <v>0</v>
      </c>
      <c r="H169" s="182">
        <f>IF(F169='נתוני עזר'!$A$16,'תקציב קבוע'!E172,0)</f>
        <v>0</v>
      </c>
      <c r="I169" s="195"/>
    </row>
    <row r="170" spans="2:9" ht="35.25" customHeight="1" x14ac:dyDescent="0.25">
      <c r="B170" s="775"/>
      <c r="C170" s="777"/>
      <c r="D170" s="626" t="str">
        <f>'תקציב קבוע'!D173</f>
        <v>מים</v>
      </c>
      <c r="E170" s="621">
        <f>'תקציב קבוע'!E173</f>
        <v>0</v>
      </c>
      <c r="F170" s="563"/>
      <c r="G170" s="182">
        <f>IF('תקציב קבוע'!F173='נתוני עזר'!$A$10,'תקציב קבוע'!E173,0)</f>
        <v>0</v>
      </c>
      <c r="H170" s="182">
        <f>IF(F170='נתוני עזר'!$A$16,'תקציב קבוע'!E173,0)</f>
        <v>0</v>
      </c>
      <c r="I170" s="195"/>
    </row>
    <row r="171" spans="2:9" ht="24" customHeight="1" x14ac:dyDescent="0.25">
      <c r="B171" s="775"/>
      <c r="C171" s="777"/>
      <c r="D171" s="131" t="str">
        <f>'תקציב קבוע'!D174</f>
        <v>אחר</v>
      </c>
      <c r="E171" s="609">
        <f>'תקציב קבוע'!E174</f>
        <v>0</v>
      </c>
      <c r="F171" s="563"/>
      <c r="G171" s="182">
        <f>IF('תקציב קבוע'!F174='נתוני עזר'!$A$10,'תקציב קבוע'!E174,0)</f>
        <v>0</v>
      </c>
      <c r="H171" s="182">
        <f>IF(F171='נתוני עזר'!$A$16,'תקציב קבוע'!E174,0)</f>
        <v>0</v>
      </c>
      <c r="I171" s="195"/>
    </row>
    <row r="172" spans="2:9" ht="33.75" customHeight="1" x14ac:dyDescent="0.25">
      <c r="B172" s="775"/>
      <c r="C172" s="777"/>
      <c r="D172" s="131" t="str">
        <f>'תקציב קבוע'!D175</f>
        <v>אחר</v>
      </c>
      <c r="E172" s="609">
        <f>'תקציב קבוע'!E175</f>
        <v>0</v>
      </c>
      <c r="F172" s="563"/>
      <c r="G172" s="182">
        <f>IF('תקציב קבוע'!F175='נתוני עזר'!$A$10,'תקציב קבוע'!E175,0)</f>
        <v>0</v>
      </c>
      <c r="H172" s="182">
        <f>IF(F172='נתוני עזר'!$A$16,'תקציב קבוע'!E175,0)</f>
        <v>0</v>
      </c>
      <c r="I172" s="195"/>
    </row>
    <row r="173" spans="2:9" ht="28.5" customHeight="1" x14ac:dyDescent="0.25">
      <c r="B173" s="775"/>
      <c r="C173" s="777"/>
      <c r="D173" s="131" t="str">
        <f>'תקציב קבוע'!D176</f>
        <v>אחר</v>
      </c>
      <c r="E173" s="609">
        <f>'תקציב קבוע'!E176</f>
        <v>0</v>
      </c>
      <c r="F173" s="563"/>
      <c r="G173" s="182">
        <f>IF('תקציב קבוע'!F176='נתוני עזר'!$A$10,'תקציב קבוע'!E176,0)</f>
        <v>0</v>
      </c>
      <c r="H173" s="182">
        <f>IF(F173='נתוני עזר'!$A$16,'תקציב קבוע'!E176,0)</f>
        <v>0</v>
      </c>
      <c r="I173" s="212"/>
    </row>
    <row r="174" spans="2:9" ht="28.5" customHeight="1" x14ac:dyDescent="0.25">
      <c r="B174" s="775"/>
      <c r="C174" s="777"/>
      <c r="D174" s="131" t="str">
        <f>'תקציב קבוע'!D177</f>
        <v>אחר</v>
      </c>
      <c r="E174" s="609">
        <f>'תקציב קבוע'!E177</f>
        <v>0</v>
      </c>
      <c r="F174" s="563"/>
      <c r="G174" s="182">
        <f>IF('תקציב קבוע'!F177='נתוני עזר'!$A$10,'תקציב קבוע'!E177,0)</f>
        <v>0</v>
      </c>
      <c r="H174" s="182">
        <f>IF(F174='נתוני עזר'!$A$16,'תקציב קבוע'!E177,0)</f>
        <v>0</v>
      </c>
      <c r="I174" s="225"/>
    </row>
    <row r="175" spans="2:9" ht="14.25" customHeight="1" x14ac:dyDescent="0.3">
      <c r="B175" s="467"/>
      <c r="C175" s="216"/>
      <c r="D175" s="221"/>
      <c r="E175" s="622"/>
      <c r="F175" s="221"/>
      <c r="G175" s="577"/>
      <c r="H175" s="577"/>
      <c r="I175" s="195"/>
    </row>
    <row r="176" spans="2:9" ht="33" customHeight="1" x14ac:dyDescent="0.3">
      <c r="B176" s="995" t="s">
        <v>226</v>
      </c>
      <c r="C176" s="806"/>
      <c r="D176" s="796"/>
      <c r="E176" s="996">
        <f>SUM(E166:E174)</f>
        <v>0</v>
      </c>
      <c r="F176" s="796"/>
      <c r="G176" s="592">
        <f>SUM(G6:G174)</f>
        <v>0</v>
      </c>
      <c r="H176" s="592">
        <f>SUM(I6:I174)</f>
        <v>0</v>
      </c>
      <c r="I176" s="195"/>
    </row>
    <row r="178" spans="2:14" ht="33" customHeight="1" x14ac:dyDescent="0.25">
      <c r="B178" s="997" t="s">
        <v>392</v>
      </c>
      <c r="C178" s="806"/>
      <c r="D178" s="806"/>
      <c r="E178" s="796"/>
      <c r="F178" s="627">
        <f ca="1">E176+E145+E74</f>
        <v>0</v>
      </c>
      <c r="G178" s="594"/>
      <c r="H178" s="594"/>
      <c r="I178" s="225"/>
      <c r="J178" s="84"/>
      <c r="K178" s="84"/>
      <c r="L178" s="84"/>
      <c r="M178" s="84"/>
      <c r="N178" s="84"/>
    </row>
    <row r="179" spans="2:14" ht="14.25" customHeight="1" x14ac:dyDescent="0.3">
      <c r="B179" s="467"/>
      <c r="C179" s="490"/>
      <c r="D179" s="223"/>
      <c r="E179" s="623"/>
      <c r="F179" s="223"/>
      <c r="G179" s="595"/>
      <c r="H179" s="595"/>
      <c r="I179" s="263"/>
      <c r="J179" s="84"/>
      <c r="K179" s="84"/>
      <c r="L179" s="84"/>
      <c r="M179" s="84"/>
      <c r="N179" s="84"/>
    </row>
    <row r="180" spans="2:14" ht="30.75" customHeight="1" x14ac:dyDescent="0.3">
      <c r="C180" s="264"/>
      <c r="D180" s="265"/>
      <c r="E180" s="628"/>
      <c r="F180" s="266"/>
      <c r="G180" s="266"/>
      <c r="H180" s="266"/>
      <c r="I180" s="84"/>
      <c r="J180" s="84"/>
      <c r="K180" s="84"/>
      <c r="L180" s="84"/>
      <c r="M180" s="84"/>
      <c r="N180" s="84"/>
    </row>
    <row r="181" spans="2:14" ht="14.25" customHeight="1" x14ac:dyDescent="0.25">
      <c r="E181" s="629"/>
      <c r="J181" s="84"/>
      <c r="K181" s="84"/>
      <c r="L181" s="84"/>
      <c r="M181" s="84"/>
      <c r="N181" s="84"/>
    </row>
    <row r="182" spans="2:14" ht="40.5" customHeight="1" x14ac:dyDescent="0.3">
      <c r="C182" s="938" t="s">
        <v>230</v>
      </c>
      <c r="D182" s="796"/>
      <c r="E182" s="628"/>
      <c r="F182" s="938" t="s">
        <v>231</v>
      </c>
      <c r="G182" s="806"/>
      <c r="H182" s="806"/>
      <c r="I182" s="806"/>
      <c r="J182" s="796"/>
      <c r="L182" s="938" t="s">
        <v>232</v>
      </c>
      <c r="M182" s="806"/>
      <c r="N182" s="796"/>
    </row>
    <row r="183" spans="2:14" ht="51" customHeight="1" x14ac:dyDescent="0.3">
      <c r="C183" s="523" t="s">
        <v>234</v>
      </c>
      <c r="D183" s="630" t="s">
        <v>235</v>
      </c>
      <c r="E183" s="628"/>
      <c r="F183" s="523" t="s">
        <v>234</v>
      </c>
      <c r="G183" s="993" t="s">
        <v>235</v>
      </c>
      <c r="H183" s="796"/>
      <c r="I183" s="994" t="s">
        <v>235</v>
      </c>
      <c r="J183" s="796"/>
      <c r="K183" s="84"/>
      <c r="L183" s="523" t="s">
        <v>234</v>
      </c>
      <c r="M183" s="938" t="s">
        <v>235</v>
      </c>
      <c r="N183" s="796"/>
    </row>
    <row r="184" spans="2:14" ht="31.5" customHeight="1" x14ac:dyDescent="0.25">
      <c r="C184" s="598" t="str">
        <f>'תקציב קבוע'!C187</f>
        <v>חגי תשרי</v>
      </c>
      <c r="D184" s="598">
        <f>'תקציב קבוע'!D187</f>
        <v>0</v>
      </c>
      <c r="E184" s="628"/>
      <c r="F184" s="598" t="str">
        <f>'תקציב קבוע'!F187</f>
        <v>בר/בת מצווה</v>
      </c>
      <c r="G184" s="969">
        <f>' שיקוף הכנסות והוצאות חודשי'!F189</f>
        <v>0</v>
      </c>
      <c r="H184" s="798"/>
      <c r="I184" s="959">
        <f>'תקציב קבוע'!I187</f>
        <v>0</v>
      </c>
      <c r="J184" s="796"/>
      <c r="K184" s="84"/>
      <c r="L184" s="275" t="str">
        <f>'תקציב קבוע'!L187</f>
        <v>ביגוד ילדים לחורף</v>
      </c>
      <c r="M184" s="959">
        <f>'תקציב קבוע'!M187</f>
        <v>0</v>
      </c>
      <c r="N184" s="796"/>
    </row>
    <row r="185" spans="2:14" ht="36" customHeight="1" x14ac:dyDescent="0.25">
      <c r="C185" s="598" t="str">
        <f>'תקציב קבוע'!C188</f>
        <v>חנוכה</v>
      </c>
      <c r="D185" s="598">
        <f>'תקציב קבוע'!D188</f>
        <v>0</v>
      </c>
      <c r="E185" s="628"/>
      <c r="F185" s="598" t="str">
        <f>'תקציב קבוע'!F188</f>
        <v>חתונות</v>
      </c>
      <c r="G185" s="962">
        <f>' שיקוף הכנסות והוצאות חודשי'!F190</f>
        <v>0</v>
      </c>
      <c r="H185" s="792"/>
      <c r="I185" s="959">
        <f>'תקציב קבוע'!I188</f>
        <v>0</v>
      </c>
      <c r="J185" s="796"/>
      <c r="K185" s="84"/>
      <c r="L185" s="275" t="str">
        <f>'תקציב קבוע'!L188</f>
        <v>ביגוד ילדים לקיץ</v>
      </c>
      <c r="M185" s="959">
        <f>'תקציב קבוע'!M188</f>
        <v>0</v>
      </c>
      <c r="N185" s="796"/>
    </row>
    <row r="186" spans="2:14" ht="38.25" customHeight="1" x14ac:dyDescent="0.25">
      <c r="C186" s="598" t="str">
        <f>'תקציב קבוע'!C189</f>
        <v>טו בשבט</v>
      </c>
      <c r="D186" s="598">
        <f>'תקציב קבוע'!D189</f>
        <v>0</v>
      </c>
      <c r="E186" s="628"/>
      <c r="F186" s="598" t="str">
        <f>'תקציב קבוע'!F189</f>
        <v>ברית/ה</v>
      </c>
      <c r="G186" s="962">
        <f>' שיקוף הכנסות והוצאות חודשי'!F191</f>
        <v>0</v>
      </c>
      <c r="H186" s="792"/>
      <c r="I186" s="959">
        <f>'תקציב קבוע'!I189</f>
        <v>0</v>
      </c>
      <c r="J186" s="796"/>
      <c r="K186" s="84"/>
      <c r="L186" s="275" t="str">
        <f>'תקציב קבוע'!L189</f>
        <v>הנעלת ילדים לחורף</v>
      </c>
      <c r="M186" s="959">
        <f>'תקציב קבוע'!M189</f>
        <v>0</v>
      </c>
      <c r="N186" s="796"/>
    </row>
    <row r="187" spans="2:14" ht="35.25" customHeight="1" x14ac:dyDescent="0.25">
      <c r="C187" s="598" t="str">
        <f>'תקציב קבוע'!C190</f>
        <v>פורים</v>
      </c>
      <c r="D187" s="598">
        <f>'תקציב קבוע'!D190</f>
        <v>0</v>
      </c>
      <c r="E187" s="628"/>
      <c r="F187" s="598" t="str">
        <f>'תקציב קבוע'!F190</f>
        <v>חינה</v>
      </c>
      <c r="G187" s="962">
        <f>' שיקוף הכנסות והוצאות חודשי'!F192</f>
        <v>0</v>
      </c>
      <c r="H187" s="792"/>
      <c r="I187" s="959">
        <f>'תקציב קבוע'!I190</f>
        <v>0</v>
      </c>
      <c r="J187" s="796"/>
      <c r="K187" s="84"/>
      <c r="L187" s="275" t="str">
        <f>'תקציב קבוע'!L190</f>
        <v>הנעלת ילדים לקיץ</v>
      </c>
      <c r="M187" s="959">
        <f>'תקציב קבוע'!M190</f>
        <v>0</v>
      </c>
      <c r="N187" s="796"/>
    </row>
    <row r="188" spans="2:14" ht="30.75" customHeight="1" x14ac:dyDescent="0.25">
      <c r="C188" s="598" t="str">
        <f>'תקציב קבוע'!C191</f>
        <v xml:space="preserve">פסח </v>
      </c>
      <c r="D188" s="598">
        <f>'תקציב קבוע'!D191</f>
        <v>0</v>
      </c>
      <c r="E188" s="628"/>
      <c r="F188" s="598" t="str">
        <f>'תקציב קבוע'!F191</f>
        <v>ימי הולדת</v>
      </c>
      <c r="G188" s="962">
        <f>' שיקוף הכנסות והוצאות חודשי'!F193</f>
        <v>0</v>
      </c>
      <c r="H188" s="792"/>
      <c r="I188" s="959">
        <f>'תקציב קבוע'!I191</f>
        <v>0</v>
      </c>
      <c r="J188" s="796"/>
      <c r="K188" s="84"/>
      <c r="L188" s="275" t="str">
        <f>'תקציב קבוע'!L191</f>
        <v>ביגוד מבוגרים לחורף</v>
      </c>
      <c r="M188" s="959">
        <f>'תקציב קבוע'!M191</f>
        <v>0</v>
      </c>
      <c r="N188" s="796"/>
    </row>
    <row r="189" spans="2:14" ht="48" customHeight="1" x14ac:dyDescent="0.25">
      <c r="C189" s="598" t="str">
        <f>'תקציב קבוע'!C192</f>
        <v>יום העצמאות</v>
      </c>
      <c r="D189" s="598">
        <f>'תקציב קבוע'!D192</f>
        <v>0</v>
      </c>
      <c r="E189" s="628"/>
      <c r="F189" s="598" t="str">
        <f>'תקציב קבוע'!F192</f>
        <v>אירוע בעבודה</v>
      </c>
      <c r="G189" s="962">
        <f>' שיקוף הכנסות והוצאות חודשי'!F194</f>
        <v>0</v>
      </c>
      <c r="H189" s="792"/>
      <c r="I189" s="959">
        <f>'תקציב קבוע'!I192</f>
        <v>0</v>
      </c>
      <c r="J189" s="796"/>
      <c r="K189" s="84"/>
      <c r="L189" s="275" t="str">
        <f>'תקציב קבוע'!L192</f>
        <v>ביגוד מבוגרים לקיץ</v>
      </c>
      <c r="M189" s="959">
        <f>'תקציב קבוע'!M192</f>
        <v>0</v>
      </c>
      <c r="N189" s="796"/>
    </row>
    <row r="190" spans="2:14" ht="48" customHeight="1" x14ac:dyDescent="0.25">
      <c r="C190" s="598" t="str">
        <f>'תקציב קבוע'!C193</f>
        <v>תפילין, ציצית, מזוזות</v>
      </c>
      <c r="D190" s="598">
        <f>'תקציב קבוע'!D193</f>
        <v>0</v>
      </c>
      <c r="E190" s="628"/>
      <c r="F190" s="598" t="str">
        <f>'תקציב קבוע'!F193</f>
        <v>מתנות למורה/גננת</v>
      </c>
      <c r="G190" s="962">
        <f>' שיקוף הכנסות והוצאות חודשי'!F195</f>
        <v>0</v>
      </c>
      <c r="H190" s="792"/>
      <c r="I190" s="959">
        <f>'תקציב קבוע'!I193</f>
        <v>0</v>
      </c>
      <c r="J190" s="796"/>
      <c r="K190" s="84"/>
      <c r="L190" s="275" t="str">
        <f>'תקציב קבוע'!L193</f>
        <v>הנעלת מבוגרים לחורף</v>
      </c>
      <c r="M190" s="959">
        <f>'תקציב קבוע'!M193</f>
        <v>0</v>
      </c>
      <c r="N190" s="796"/>
    </row>
    <row r="191" spans="2:14" ht="44.25" customHeight="1" x14ac:dyDescent="0.25">
      <c r="C191" s="598" t="str">
        <f>'תקציב קבוע'!C194</f>
        <v>מקומות בבית הכנסת</v>
      </c>
      <c r="D191" s="598">
        <f>'תקציב קבוע'!D194</f>
        <v>0</v>
      </c>
      <c r="E191" s="628"/>
      <c r="F191" s="598" t="str">
        <f>'תקציב קבוע'!F194</f>
        <v>אחר</v>
      </c>
      <c r="G191" s="962">
        <f>' שיקוף הכנסות והוצאות חודשי'!F196</f>
        <v>0</v>
      </c>
      <c r="H191" s="792"/>
      <c r="I191" s="959">
        <f>'תקציב קבוע'!I194</f>
        <v>0</v>
      </c>
      <c r="J191" s="796"/>
      <c r="K191" s="84"/>
      <c r="L191" s="544" t="str">
        <f>'תקציב קבוע'!L194</f>
        <v>הנעלת מבוגרים לקיץ</v>
      </c>
      <c r="M191" s="959">
        <f>'תקציב קבוע'!M194</f>
        <v>0</v>
      </c>
      <c r="N191" s="796"/>
    </row>
    <row r="192" spans="2:14" ht="15.75" customHeight="1" x14ac:dyDescent="0.25">
      <c r="C192" s="598" t="str">
        <f>'תקציב קבוע'!C195</f>
        <v>פיאה</v>
      </c>
      <c r="D192" s="598">
        <f>'תקציב קבוע'!D195</f>
        <v>0</v>
      </c>
      <c r="E192" s="628"/>
      <c r="F192" s="598" t="str">
        <f>'תקציב קבוע'!F195</f>
        <v>אחר</v>
      </c>
      <c r="G192" s="962">
        <f>' שיקוף הכנסות והוצאות חודשי'!F197</f>
        <v>0</v>
      </c>
      <c r="H192" s="792"/>
      <c r="I192" s="959">
        <f>'תקציב קבוע'!I195</f>
        <v>0</v>
      </c>
      <c r="J192" s="796"/>
      <c r="K192" s="84"/>
      <c r="L192" s="544" t="str">
        <f>'תקציב קבוע'!L195</f>
        <v>אחר</v>
      </c>
      <c r="M192" s="959">
        <f>'תקציב קבוע'!M195</f>
        <v>0</v>
      </c>
      <c r="N192" s="796"/>
    </row>
    <row r="193" spans="3:14" ht="15.75" customHeight="1" x14ac:dyDescent="0.25">
      <c r="C193" s="598" t="str">
        <f>'תקציב קבוע'!C196</f>
        <v>מקווה</v>
      </c>
      <c r="D193" s="598">
        <f>'תקציב קבוע'!D196</f>
        <v>0</v>
      </c>
      <c r="E193" s="628"/>
      <c r="F193" s="598" t="str">
        <f>'תקציב קבוע'!F196</f>
        <v>אחר</v>
      </c>
      <c r="G193" s="962">
        <f>' שיקוף הכנסות והוצאות חודשי'!F198</f>
        <v>0</v>
      </c>
      <c r="H193" s="792"/>
      <c r="I193" s="959">
        <f>'תקציב קבוע'!I196</f>
        <v>0</v>
      </c>
      <c r="J193" s="796"/>
      <c r="K193" s="84"/>
      <c r="L193" s="544" t="str">
        <f>'תקציב קבוע'!L196</f>
        <v>אחר</v>
      </c>
      <c r="M193" s="959">
        <f>'תקציב קבוע'!M196</f>
        <v>0</v>
      </c>
      <c r="N193" s="796"/>
    </row>
    <row r="194" spans="3:14" ht="15.75" customHeight="1" x14ac:dyDescent="0.25">
      <c r="C194" s="598" t="str">
        <f>'תקציב קבוע'!C197</f>
        <v>אחר</v>
      </c>
      <c r="D194" s="598">
        <f>'תקציב קבוע'!D197</f>
        <v>0</v>
      </c>
      <c r="E194" s="628"/>
      <c r="F194" s="598" t="str">
        <f>'תקציב קבוע'!F197</f>
        <v>אחר</v>
      </c>
      <c r="G194" s="962">
        <f>' שיקוף הכנסות והוצאות חודשי'!F199</f>
        <v>0</v>
      </c>
      <c r="H194" s="792"/>
      <c r="I194" s="959">
        <f>'תקציב קבוע'!I197</f>
        <v>0</v>
      </c>
      <c r="J194" s="796"/>
      <c r="K194" s="84"/>
      <c r="L194" s="544" t="str">
        <f>'תקציב קבוע'!L197</f>
        <v>אחר</v>
      </c>
      <c r="M194" s="959">
        <f>'תקציב קבוע'!M197</f>
        <v>0</v>
      </c>
      <c r="N194" s="796"/>
    </row>
    <row r="195" spans="3:14" ht="15.75" customHeight="1" x14ac:dyDescent="0.25">
      <c r="C195" s="598" t="str">
        <f>'תקציב קבוע'!C198</f>
        <v>אחר</v>
      </c>
      <c r="D195" s="598">
        <f>'תקציב קבוע'!D198</f>
        <v>0</v>
      </c>
      <c r="E195" s="628"/>
      <c r="F195" s="598" t="str">
        <f>'תקציב קבוע'!F198</f>
        <v>אחר</v>
      </c>
      <c r="G195" s="962">
        <f>' שיקוף הכנסות והוצאות חודשי'!F200</f>
        <v>0</v>
      </c>
      <c r="H195" s="792"/>
      <c r="I195" s="959">
        <f>'תקציב קבוע'!I198</f>
        <v>0</v>
      </c>
      <c r="J195" s="796"/>
      <c r="K195" s="84"/>
      <c r="L195" s="544" t="str">
        <f>'תקציב קבוע'!L198</f>
        <v>אחר</v>
      </c>
      <c r="M195" s="959">
        <f>'תקציב קבוע'!M198</f>
        <v>0</v>
      </c>
      <c r="N195" s="796"/>
    </row>
    <row r="196" spans="3:14" ht="15.75" customHeight="1" x14ac:dyDescent="0.25">
      <c r="C196" s="598" t="str">
        <f>'תקציב קבוע'!C199</f>
        <v>אחר</v>
      </c>
      <c r="D196" s="598">
        <f>'תקציב קבוע'!D199</f>
        <v>0</v>
      </c>
      <c r="E196" s="628"/>
      <c r="F196" s="598" t="str">
        <f>'תקציב קבוע'!F199</f>
        <v>אחר</v>
      </c>
      <c r="G196" s="963">
        <f>' שיקוף הכנסות והוצאות חודשי'!F201</f>
        <v>0</v>
      </c>
      <c r="H196" s="794"/>
      <c r="I196" s="959">
        <f>'תקציב קבוע'!I199</f>
        <v>0</v>
      </c>
      <c r="J196" s="796"/>
      <c r="K196" s="84"/>
      <c r="L196" s="544" t="str">
        <f>'תקציב קבוע'!L199</f>
        <v>אחר</v>
      </c>
      <c r="M196" s="959">
        <f>'תקציב קבוע'!M199</f>
        <v>0</v>
      </c>
      <c r="N196" s="796"/>
    </row>
    <row r="197" spans="3:14" ht="15.75" customHeight="1" x14ac:dyDescent="0.3">
      <c r="C197" s="547" t="s">
        <v>78</v>
      </c>
      <c r="D197" s="599">
        <f>SUM(D184:D196)</f>
        <v>0</v>
      </c>
      <c r="E197" s="631"/>
      <c r="F197" s="547" t="s">
        <v>78</v>
      </c>
      <c r="G197" s="960">
        <f>SUM(G184:G196)</f>
        <v>0</v>
      </c>
      <c r="H197" s="796"/>
      <c r="I197" s="960">
        <f>SUM(I184:J196)</f>
        <v>0</v>
      </c>
      <c r="J197" s="796"/>
      <c r="K197" s="84"/>
      <c r="L197" s="547" t="s">
        <v>78</v>
      </c>
      <c r="M197" s="960">
        <f>SUM(M184:N196)</f>
        <v>0</v>
      </c>
      <c r="N197" s="796"/>
    </row>
    <row r="198" spans="3:14" ht="15.75" customHeight="1" x14ac:dyDescent="0.3">
      <c r="C198" s="547" t="s">
        <v>271</v>
      </c>
      <c r="D198" s="599">
        <f>D197/12</f>
        <v>0</v>
      </c>
      <c r="E198" s="628"/>
      <c r="F198" s="547" t="s">
        <v>271</v>
      </c>
      <c r="G198" s="960">
        <f>G197/12</f>
        <v>0</v>
      </c>
      <c r="H198" s="796"/>
      <c r="I198" s="960">
        <f>I197/12</f>
        <v>0</v>
      </c>
      <c r="J198" s="796"/>
      <c r="K198" s="601"/>
      <c r="L198" s="547" t="s">
        <v>271</v>
      </c>
      <c r="M198" s="961">
        <f>M197/12</f>
        <v>0</v>
      </c>
      <c r="N198" s="854"/>
    </row>
  </sheetData>
  <mergeCells count="114">
    <mergeCell ref="B47:C53"/>
    <mergeCell ref="M41:M42"/>
    <mergeCell ref="J35:L35"/>
    <mergeCell ref="J41:L42"/>
    <mergeCell ref="J43:L44"/>
    <mergeCell ref="M43:M44"/>
    <mergeCell ref="O44:O45"/>
    <mergeCell ref="J45:J46"/>
    <mergeCell ref="K45:K46"/>
    <mergeCell ref="L45:L46"/>
    <mergeCell ref="N44:N45"/>
    <mergeCell ref="N47:N48"/>
    <mergeCell ref="B1:F3"/>
    <mergeCell ref="J1:M3"/>
    <mergeCell ref="B5:C5"/>
    <mergeCell ref="J5:K5"/>
    <mergeCell ref="B6:C17"/>
    <mergeCell ref="J6:K14"/>
    <mergeCell ref="J15:L15"/>
    <mergeCell ref="J37:L37"/>
    <mergeCell ref="J39:L40"/>
    <mergeCell ref="M39:M40"/>
    <mergeCell ref="J16:K16"/>
    <mergeCell ref="J17:K22"/>
    <mergeCell ref="B19:C37"/>
    <mergeCell ref="J23:L23"/>
    <mergeCell ref="J24:K24"/>
    <mergeCell ref="B39:C45"/>
    <mergeCell ref="P47:P48"/>
    <mergeCell ref="M48:M49"/>
    <mergeCell ref="P49:P50"/>
    <mergeCell ref="O51:O52"/>
    <mergeCell ref="O57:O58"/>
    <mergeCell ref="J47:L47"/>
    <mergeCell ref="J48:L49"/>
    <mergeCell ref="G198:H198"/>
    <mergeCell ref="I192:J192"/>
    <mergeCell ref="I193:J193"/>
    <mergeCell ref="I194:J194"/>
    <mergeCell ref="I195:J195"/>
    <mergeCell ref="I196:J196"/>
    <mergeCell ref="I197:J197"/>
    <mergeCell ref="I198:J198"/>
    <mergeCell ref="N58:N59"/>
    <mergeCell ref="N61:N62"/>
    <mergeCell ref="L62:L63"/>
    <mergeCell ref="J100:K100"/>
    <mergeCell ref="J101:K101"/>
    <mergeCell ref="J102:K102"/>
    <mergeCell ref="J106:K106"/>
    <mergeCell ref="I108:I109"/>
    <mergeCell ref="L182:N182"/>
    <mergeCell ref="I161:I162"/>
    <mergeCell ref="B133:C144"/>
    <mergeCell ref="B165:C174"/>
    <mergeCell ref="B176:D176"/>
    <mergeCell ref="E176:F176"/>
    <mergeCell ref="B178:E178"/>
    <mergeCell ref="C182:D182"/>
    <mergeCell ref="G186:H186"/>
    <mergeCell ref="I186:J186"/>
    <mergeCell ref="B55:C61"/>
    <mergeCell ref="B62:C63"/>
    <mergeCell ref="B65:C72"/>
    <mergeCell ref="B74:D74"/>
    <mergeCell ref="E74:F74"/>
    <mergeCell ref="B76:C76"/>
    <mergeCell ref="B77:C96"/>
    <mergeCell ref="B98:C103"/>
    <mergeCell ref="G194:H194"/>
    <mergeCell ref="G188:H188"/>
    <mergeCell ref="G189:H189"/>
    <mergeCell ref="F182:J182"/>
    <mergeCell ref="G183:H183"/>
    <mergeCell ref="I183:J183"/>
    <mergeCell ref="I191:J191"/>
    <mergeCell ref="G192:H192"/>
    <mergeCell ref="G193:H193"/>
    <mergeCell ref="B105:C110"/>
    <mergeCell ref="B112:C119"/>
    <mergeCell ref="B121:C131"/>
    <mergeCell ref="G191:H191"/>
    <mergeCell ref="B145:D145"/>
    <mergeCell ref="E145:F145"/>
    <mergeCell ref="B147:F147"/>
    <mergeCell ref="M183:N183"/>
    <mergeCell ref="G184:H184"/>
    <mergeCell ref="I184:J184"/>
    <mergeCell ref="M184:N184"/>
    <mergeCell ref="G185:H185"/>
    <mergeCell ref="I185:J185"/>
    <mergeCell ref="M185:N185"/>
    <mergeCell ref="I189:J189"/>
    <mergeCell ref="G190:H190"/>
    <mergeCell ref="I190:J190"/>
    <mergeCell ref="G187:H187"/>
    <mergeCell ref="I187:J187"/>
    <mergeCell ref="I188:J188"/>
    <mergeCell ref="M195:N195"/>
    <mergeCell ref="M196:N196"/>
    <mergeCell ref="M197:N197"/>
    <mergeCell ref="G195:H195"/>
    <mergeCell ref="G196:H196"/>
    <mergeCell ref="G197:H197"/>
    <mergeCell ref="M198:N198"/>
    <mergeCell ref="M186:N186"/>
    <mergeCell ref="M187:N187"/>
    <mergeCell ref="M188:N188"/>
    <mergeCell ref="M189:N189"/>
    <mergeCell ref="M190:N190"/>
    <mergeCell ref="M191:N191"/>
    <mergeCell ref="M192:N192"/>
    <mergeCell ref="M193:N193"/>
    <mergeCell ref="M194:N194"/>
  </mergeCells>
  <dataValidations count="1">
    <dataValidation type="list" allowBlank="1" showErrorMessage="1" sqref="F65:F72" xr:uid="{00000000-0002-0000-0A00-000001000000}">
      <formula1>שיטות_תשלום</formula1>
    </dataValidation>
  </dataValidations>
  <pageMargins left="0.7" right="0.7" top="0.75" bottom="0.75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יש לבחור מתוך הרשימה" xr:uid="{00000000-0002-0000-0A00-000000000000}">
          <x14:formula1>
            <xm:f>'נתוני עזר'!$A$10:$A$17</xm:f>
          </x14:formula1>
          <xm:sqref>F6:F17 F19:F37 F39:F45 F47:F53 F55:F63 F77:F96 F98:F103 F105:F110 F112:F119 F121:F131 F133:F144 F149:F163 F166:F174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BW90"/>
  <sheetViews>
    <sheetView rightToLeft="1" workbookViewId="0">
      <pane xSplit="3" ySplit="2" topLeftCell="D75" activePane="bottomRight" state="frozen"/>
      <selection pane="topRight" activeCell="D1" sqref="D1"/>
      <selection pane="bottomLeft" activeCell="A3" sqref="A3"/>
      <selection pane="bottomRight" activeCell="B97" sqref="B97"/>
    </sheetView>
  </sheetViews>
  <sheetFormatPr defaultColWidth="12.59765625" defaultRowHeight="15" customHeight="1" x14ac:dyDescent="0.25"/>
  <cols>
    <col min="1" max="1" width="18.5" customWidth="1"/>
    <col min="2" max="2" width="22.19921875" customWidth="1"/>
    <col min="3" max="3" width="9.5" customWidth="1"/>
    <col min="4" max="75" width="8" customWidth="1"/>
  </cols>
  <sheetData>
    <row r="1" spans="1:75" ht="15" customHeight="1" x14ac:dyDescent="0.25">
      <c r="A1" s="1024"/>
      <c r="B1" s="1024"/>
      <c r="C1" s="1024"/>
      <c r="D1" s="1025" t="s">
        <v>522</v>
      </c>
      <c r="E1" s="1026"/>
      <c r="F1" s="1026"/>
      <c r="G1" s="1026"/>
      <c r="H1" s="1026"/>
      <c r="I1" s="1027"/>
      <c r="J1" s="1025" t="s">
        <v>523</v>
      </c>
      <c r="K1" s="1026"/>
      <c r="L1" s="1026"/>
      <c r="M1" s="1026"/>
      <c r="N1" s="1026"/>
      <c r="O1" s="1027"/>
      <c r="P1" s="1025" t="s">
        <v>524</v>
      </c>
      <c r="Q1" s="1026"/>
      <c r="R1" s="1026"/>
      <c r="S1" s="1026"/>
      <c r="T1" s="1026"/>
      <c r="U1" s="1027"/>
      <c r="V1" s="1025" t="s">
        <v>525</v>
      </c>
      <c r="W1" s="1026"/>
      <c r="X1" s="1026"/>
      <c r="Y1" s="1026"/>
      <c r="Z1" s="1026"/>
      <c r="AA1" s="1027"/>
      <c r="AB1" s="1025" t="s">
        <v>526</v>
      </c>
      <c r="AC1" s="1026"/>
      <c r="AD1" s="1026"/>
      <c r="AE1" s="1026"/>
      <c r="AF1" s="1026"/>
      <c r="AG1" s="1027"/>
      <c r="AH1" s="1025" t="s">
        <v>527</v>
      </c>
      <c r="AI1" s="1026"/>
      <c r="AJ1" s="1026"/>
      <c r="AK1" s="1026"/>
      <c r="AL1" s="1026"/>
      <c r="AM1" s="1027"/>
      <c r="AN1" s="1025" t="s">
        <v>528</v>
      </c>
      <c r="AO1" s="1026"/>
      <c r="AP1" s="1026"/>
      <c r="AQ1" s="1026"/>
      <c r="AR1" s="1026"/>
      <c r="AS1" s="1027"/>
      <c r="AT1" s="1025" t="s">
        <v>529</v>
      </c>
      <c r="AU1" s="1026"/>
      <c r="AV1" s="1026"/>
      <c r="AW1" s="1026"/>
      <c r="AX1" s="1026"/>
      <c r="AY1" s="1027"/>
      <c r="AZ1" s="1025" t="s">
        <v>530</v>
      </c>
      <c r="BA1" s="1026"/>
      <c r="BB1" s="1026"/>
      <c r="BC1" s="1026"/>
      <c r="BD1" s="1026"/>
      <c r="BE1" s="1027"/>
      <c r="BF1" s="1025" t="s">
        <v>531</v>
      </c>
      <c r="BG1" s="1026"/>
      <c r="BH1" s="1026"/>
      <c r="BI1" s="1026"/>
      <c r="BJ1" s="1026"/>
      <c r="BK1" s="1027"/>
      <c r="BL1" s="1025" t="s">
        <v>532</v>
      </c>
      <c r="BM1" s="1026"/>
      <c r="BN1" s="1026"/>
      <c r="BO1" s="1026"/>
      <c r="BP1" s="1026"/>
      <c r="BQ1" s="1027"/>
      <c r="BR1" s="1025" t="s">
        <v>533</v>
      </c>
      <c r="BS1" s="1026"/>
      <c r="BT1" s="1026"/>
      <c r="BU1" s="1026"/>
      <c r="BV1" s="1026"/>
      <c r="BW1" s="1027"/>
    </row>
    <row r="2" spans="1:75" ht="32.25" customHeight="1" x14ac:dyDescent="0.25">
      <c r="A2" s="1020" t="s">
        <v>169</v>
      </c>
      <c r="B2" s="1020"/>
      <c r="C2" s="1020" t="s">
        <v>412</v>
      </c>
      <c r="D2" s="1028" t="s">
        <v>421</v>
      </c>
      <c r="E2" s="1028" t="s">
        <v>422</v>
      </c>
      <c r="F2" s="1028" t="s">
        <v>423</v>
      </c>
      <c r="G2" s="1028" t="s">
        <v>424</v>
      </c>
      <c r="H2" s="1028" t="s">
        <v>425</v>
      </c>
      <c r="I2" s="1029" t="s">
        <v>52</v>
      </c>
      <c r="J2" s="1028" t="s">
        <v>421</v>
      </c>
      <c r="K2" s="1028" t="s">
        <v>422</v>
      </c>
      <c r="L2" s="1028" t="s">
        <v>423</v>
      </c>
      <c r="M2" s="1028" t="s">
        <v>424</v>
      </c>
      <c r="N2" s="1028" t="s">
        <v>425</v>
      </c>
      <c r="O2" s="1029" t="s">
        <v>52</v>
      </c>
      <c r="P2" s="1028" t="s">
        <v>421</v>
      </c>
      <c r="Q2" s="1028" t="s">
        <v>422</v>
      </c>
      <c r="R2" s="1028" t="s">
        <v>423</v>
      </c>
      <c r="S2" s="1028" t="s">
        <v>424</v>
      </c>
      <c r="T2" s="1028" t="s">
        <v>425</v>
      </c>
      <c r="U2" s="1029" t="s">
        <v>52</v>
      </c>
      <c r="V2" s="1028" t="s">
        <v>421</v>
      </c>
      <c r="W2" s="1028" t="s">
        <v>422</v>
      </c>
      <c r="X2" s="1028" t="s">
        <v>423</v>
      </c>
      <c r="Y2" s="1028" t="s">
        <v>424</v>
      </c>
      <c r="Z2" s="1028" t="s">
        <v>425</v>
      </c>
      <c r="AA2" s="1029" t="s">
        <v>52</v>
      </c>
      <c r="AB2" s="1028" t="s">
        <v>421</v>
      </c>
      <c r="AC2" s="1028" t="s">
        <v>422</v>
      </c>
      <c r="AD2" s="1028" t="s">
        <v>423</v>
      </c>
      <c r="AE2" s="1028" t="s">
        <v>424</v>
      </c>
      <c r="AF2" s="1028" t="s">
        <v>425</v>
      </c>
      <c r="AG2" s="1029" t="s">
        <v>52</v>
      </c>
      <c r="AH2" s="1028" t="s">
        <v>421</v>
      </c>
      <c r="AI2" s="1028" t="s">
        <v>422</v>
      </c>
      <c r="AJ2" s="1028" t="s">
        <v>423</v>
      </c>
      <c r="AK2" s="1028" t="s">
        <v>424</v>
      </c>
      <c r="AL2" s="1028" t="s">
        <v>425</v>
      </c>
      <c r="AM2" s="1029" t="s">
        <v>52</v>
      </c>
      <c r="AN2" s="1028" t="s">
        <v>421</v>
      </c>
      <c r="AO2" s="1028" t="s">
        <v>422</v>
      </c>
      <c r="AP2" s="1028" t="s">
        <v>423</v>
      </c>
      <c r="AQ2" s="1028" t="s">
        <v>424</v>
      </c>
      <c r="AR2" s="1028" t="s">
        <v>425</v>
      </c>
      <c r="AS2" s="1029" t="s">
        <v>52</v>
      </c>
      <c r="AT2" s="1028" t="s">
        <v>421</v>
      </c>
      <c r="AU2" s="1028" t="s">
        <v>422</v>
      </c>
      <c r="AV2" s="1028" t="s">
        <v>423</v>
      </c>
      <c r="AW2" s="1028" t="s">
        <v>424</v>
      </c>
      <c r="AX2" s="1028" t="s">
        <v>425</v>
      </c>
      <c r="AY2" s="1029" t="s">
        <v>52</v>
      </c>
      <c r="AZ2" s="1028" t="s">
        <v>421</v>
      </c>
      <c r="BA2" s="1028" t="s">
        <v>422</v>
      </c>
      <c r="BB2" s="1028" t="s">
        <v>423</v>
      </c>
      <c r="BC2" s="1028" t="s">
        <v>424</v>
      </c>
      <c r="BD2" s="1028" t="s">
        <v>425</v>
      </c>
      <c r="BE2" s="1029" t="s">
        <v>52</v>
      </c>
      <c r="BF2" s="1028" t="s">
        <v>421</v>
      </c>
      <c r="BG2" s="1028" t="s">
        <v>422</v>
      </c>
      <c r="BH2" s="1028" t="s">
        <v>423</v>
      </c>
      <c r="BI2" s="1028" t="s">
        <v>424</v>
      </c>
      <c r="BJ2" s="1028" t="s">
        <v>425</v>
      </c>
      <c r="BK2" s="1029" t="s">
        <v>52</v>
      </c>
      <c r="BL2" s="1028" t="s">
        <v>421</v>
      </c>
      <c r="BM2" s="1028" t="s">
        <v>422</v>
      </c>
      <c r="BN2" s="1028" t="s">
        <v>423</v>
      </c>
      <c r="BO2" s="1028" t="s">
        <v>424</v>
      </c>
      <c r="BP2" s="1028" t="s">
        <v>425</v>
      </c>
      <c r="BQ2" s="1029" t="s">
        <v>52</v>
      </c>
      <c r="BR2" s="1028" t="s">
        <v>421</v>
      </c>
      <c r="BS2" s="1028" t="s">
        <v>422</v>
      </c>
      <c r="BT2" s="1028" t="s">
        <v>423</v>
      </c>
      <c r="BU2" s="1028" t="s">
        <v>424</v>
      </c>
      <c r="BV2" s="1028" t="s">
        <v>425</v>
      </c>
      <c r="BW2" s="1029" t="s">
        <v>52</v>
      </c>
    </row>
    <row r="3" spans="1:75" ht="15" customHeight="1" x14ac:dyDescent="0.25">
      <c r="A3" s="1022" t="s">
        <v>171</v>
      </c>
      <c r="B3" s="1030" t="str">
        <f>'תקציב קבוע'!D80</f>
        <v>סופר</v>
      </c>
      <c r="C3" s="1031">
        <f>'תקציב קבוע'!E80</f>
        <v>0</v>
      </c>
      <c r="D3" s="1032">
        <v>0</v>
      </c>
      <c r="E3" s="1033">
        <v>0</v>
      </c>
      <c r="F3" s="1032">
        <v>0</v>
      </c>
      <c r="G3" s="1033">
        <v>0</v>
      </c>
      <c r="H3" s="1032">
        <v>0</v>
      </c>
      <c r="I3" s="1034">
        <f t="shared" ref="I3:I88" si="0">$C3-D3-E3-F3-G3-H3</f>
        <v>0</v>
      </c>
      <c r="J3" s="1033">
        <v>0</v>
      </c>
      <c r="K3" s="1032">
        <v>0</v>
      </c>
      <c r="L3" s="1033">
        <v>0</v>
      </c>
      <c r="M3" s="1032">
        <v>0</v>
      </c>
      <c r="N3" s="1033">
        <v>0</v>
      </c>
      <c r="O3" s="1034">
        <f t="shared" ref="O3:O88" si="1">$C3-J3-K3-L3-M3-N3+I3</f>
        <v>0</v>
      </c>
      <c r="P3" s="1032">
        <v>0</v>
      </c>
      <c r="Q3" s="1033">
        <v>0</v>
      </c>
      <c r="R3" s="1032">
        <v>0</v>
      </c>
      <c r="S3" s="1033">
        <v>0</v>
      </c>
      <c r="T3" s="1032">
        <v>0</v>
      </c>
      <c r="U3" s="1034">
        <f t="shared" ref="U3:U88" si="2">$C3-P3-Q3-R3-S3-T3+O3</f>
        <v>0</v>
      </c>
      <c r="V3" s="1033">
        <v>0</v>
      </c>
      <c r="W3" s="1032">
        <v>0</v>
      </c>
      <c r="X3" s="1033">
        <v>0</v>
      </c>
      <c r="Y3" s="1032">
        <v>0</v>
      </c>
      <c r="Z3" s="1033">
        <v>0</v>
      </c>
      <c r="AA3" s="1034">
        <f t="shared" ref="AA3:AA88" si="3">$C3-V3-W3-X3-Y3-Z3+U3</f>
        <v>0</v>
      </c>
      <c r="AB3" s="1032">
        <v>0</v>
      </c>
      <c r="AC3" s="1033">
        <v>0</v>
      </c>
      <c r="AD3" s="1032">
        <v>0</v>
      </c>
      <c r="AE3" s="1032">
        <v>0</v>
      </c>
      <c r="AF3" s="1033">
        <v>0</v>
      </c>
      <c r="AG3" s="1034">
        <f t="shared" ref="AG3:AG88" si="4">$C3-AB3-AC3-AD3-AE3-AF3+AA3</f>
        <v>0</v>
      </c>
      <c r="AH3" s="1032">
        <v>0</v>
      </c>
      <c r="AI3" s="1033">
        <v>0</v>
      </c>
      <c r="AJ3" s="1032">
        <v>0</v>
      </c>
      <c r="AK3" s="1032">
        <v>0</v>
      </c>
      <c r="AL3" s="1033">
        <v>0</v>
      </c>
      <c r="AM3" s="1034">
        <f t="shared" ref="AM3:AM88" si="5">$C3-AH3-AI3-AJ3-AK3-AL3+AG3</f>
        <v>0</v>
      </c>
      <c r="AN3" s="1032">
        <v>0</v>
      </c>
      <c r="AO3" s="1033">
        <v>0</v>
      </c>
      <c r="AP3" s="1032">
        <v>0</v>
      </c>
      <c r="AQ3" s="1033">
        <v>0</v>
      </c>
      <c r="AR3" s="1032">
        <v>0</v>
      </c>
      <c r="AS3" s="1034">
        <f t="shared" ref="AS3:AS88" si="6">$C3-AN3-AO3-AP3-AQ3-AR3+AM3</f>
        <v>0</v>
      </c>
      <c r="AT3" s="1032">
        <v>0</v>
      </c>
      <c r="AU3" s="1033">
        <v>0</v>
      </c>
      <c r="AV3" s="1032">
        <v>0</v>
      </c>
      <c r="AW3" s="1033">
        <v>0</v>
      </c>
      <c r="AX3" s="1032">
        <v>0</v>
      </c>
      <c r="AY3" s="1034">
        <f t="shared" ref="AY3:AY88" si="7">$C3-AT3-AU3-AV3-AW3-AX3+AS3</f>
        <v>0</v>
      </c>
      <c r="AZ3" s="1033">
        <v>0</v>
      </c>
      <c r="BA3" s="1032">
        <v>0</v>
      </c>
      <c r="BB3" s="1033">
        <v>0</v>
      </c>
      <c r="BC3" s="1032">
        <v>0</v>
      </c>
      <c r="BD3" s="1033">
        <v>0</v>
      </c>
      <c r="BE3" s="1034">
        <f t="shared" ref="BE3:BE88" si="8">$C3-AZ3-BA3-BB3-BC3-BD3+AY3</f>
        <v>0</v>
      </c>
      <c r="BF3" s="1033">
        <v>0</v>
      </c>
      <c r="BG3" s="1032">
        <v>0</v>
      </c>
      <c r="BH3" s="1033">
        <v>0</v>
      </c>
      <c r="BI3" s="1032">
        <v>0</v>
      </c>
      <c r="BJ3" s="1033">
        <v>0</v>
      </c>
      <c r="BK3" s="1034">
        <f t="shared" ref="BK3:BK88" si="9">$C3-BF3-BG3-BH3-BI3-BJ3+BE3</f>
        <v>0</v>
      </c>
      <c r="BL3" s="1033">
        <v>0</v>
      </c>
      <c r="BM3" s="1032">
        <v>0</v>
      </c>
      <c r="BN3" s="1033">
        <v>0</v>
      </c>
      <c r="BO3" s="1032">
        <v>0</v>
      </c>
      <c r="BP3" s="1033">
        <v>0</v>
      </c>
      <c r="BQ3" s="1034">
        <f t="shared" ref="BQ3:BQ88" si="10">$C3-BL3-BM3-BN3-BO3-BP3+BK3</f>
        <v>0</v>
      </c>
      <c r="BR3" s="1033">
        <v>0</v>
      </c>
      <c r="BS3" s="1032">
        <v>0</v>
      </c>
      <c r="BT3" s="1033">
        <v>0</v>
      </c>
      <c r="BU3" s="1032">
        <v>0</v>
      </c>
      <c r="BV3" s="1033">
        <v>0</v>
      </c>
      <c r="BW3" s="1034">
        <f t="shared" ref="BW3:BW88" si="11">$C3-BR3-BS3-BT3-BU3-BV3+BQ3</f>
        <v>0</v>
      </c>
    </row>
    <row r="4" spans="1:75" ht="15" customHeight="1" x14ac:dyDescent="0.25">
      <c r="A4" s="1026"/>
      <c r="B4" s="1030" t="str">
        <f>'תקציב קבוע'!D81</f>
        <v>מכולת</v>
      </c>
      <c r="C4" s="1031">
        <f>'תקציב קבוע'!E81</f>
        <v>0</v>
      </c>
      <c r="D4" s="1032">
        <v>0</v>
      </c>
      <c r="E4" s="1033">
        <v>0</v>
      </c>
      <c r="F4" s="1032">
        <v>0</v>
      </c>
      <c r="G4" s="1033">
        <v>0</v>
      </c>
      <c r="H4" s="1032">
        <v>0</v>
      </c>
      <c r="I4" s="1034">
        <f t="shared" si="0"/>
        <v>0</v>
      </c>
      <c r="J4" s="1033">
        <v>0</v>
      </c>
      <c r="K4" s="1032">
        <v>0</v>
      </c>
      <c r="L4" s="1033">
        <v>0</v>
      </c>
      <c r="M4" s="1032">
        <v>0</v>
      </c>
      <c r="N4" s="1033">
        <v>0</v>
      </c>
      <c r="O4" s="1034">
        <f t="shared" si="1"/>
        <v>0</v>
      </c>
      <c r="P4" s="1032">
        <v>0</v>
      </c>
      <c r="Q4" s="1033">
        <v>0</v>
      </c>
      <c r="R4" s="1032">
        <v>0</v>
      </c>
      <c r="S4" s="1033">
        <v>0</v>
      </c>
      <c r="T4" s="1032">
        <v>0</v>
      </c>
      <c r="U4" s="1034">
        <f t="shared" si="2"/>
        <v>0</v>
      </c>
      <c r="V4" s="1033">
        <v>0</v>
      </c>
      <c r="W4" s="1032">
        <v>0</v>
      </c>
      <c r="X4" s="1033">
        <v>0</v>
      </c>
      <c r="Y4" s="1032">
        <v>0</v>
      </c>
      <c r="Z4" s="1033">
        <v>0</v>
      </c>
      <c r="AA4" s="1034">
        <f t="shared" si="3"/>
        <v>0</v>
      </c>
      <c r="AB4" s="1032">
        <v>0</v>
      </c>
      <c r="AC4" s="1033">
        <v>0</v>
      </c>
      <c r="AD4" s="1032">
        <v>0</v>
      </c>
      <c r="AE4" s="1032">
        <v>0</v>
      </c>
      <c r="AF4" s="1033">
        <v>0</v>
      </c>
      <c r="AG4" s="1034">
        <f t="shared" si="4"/>
        <v>0</v>
      </c>
      <c r="AH4" s="1032">
        <v>0</v>
      </c>
      <c r="AI4" s="1033">
        <v>0</v>
      </c>
      <c r="AJ4" s="1032">
        <v>0</v>
      </c>
      <c r="AK4" s="1032">
        <v>0</v>
      </c>
      <c r="AL4" s="1033">
        <v>0</v>
      </c>
      <c r="AM4" s="1034">
        <f t="shared" si="5"/>
        <v>0</v>
      </c>
      <c r="AN4" s="1032">
        <v>0</v>
      </c>
      <c r="AO4" s="1033">
        <v>0</v>
      </c>
      <c r="AP4" s="1032">
        <v>0</v>
      </c>
      <c r="AQ4" s="1033">
        <v>0</v>
      </c>
      <c r="AR4" s="1032">
        <v>0</v>
      </c>
      <c r="AS4" s="1034">
        <f t="shared" si="6"/>
        <v>0</v>
      </c>
      <c r="AT4" s="1032">
        <v>0</v>
      </c>
      <c r="AU4" s="1033">
        <v>0</v>
      </c>
      <c r="AV4" s="1032">
        <v>0</v>
      </c>
      <c r="AW4" s="1033">
        <v>0</v>
      </c>
      <c r="AX4" s="1032">
        <v>0</v>
      </c>
      <c r="AY4" s="1034">
        <f t="shared" si="7"/>
        <v>0</v>
      </c>
      <c r="AZ4" s="1033">
        <v>0</v>
      </c>
      <c r="BA4" s="1032">
        <v>0</v>
      </c>
      <c r="BB4" s="1033">
        <v>0</v>
      </c>
      <c r="BC4" s="1032">
        <v>0</v>
      </c>
      <c r="BD4" s="1033">
        <v>0</v>
      </c>
      <c r="BE4" s="1034">
        <f t="shared" si="8"/>
        <v>0</v>
      </c>
      <c r="BF4" s="1033">
        <v>0</v>
      </c>
      <c r="BG4" s="1032">
        <v>0</v>
      </c>
      <c r="BH4" s="1033">
        <v>0</v>
      </c>
      <c r="BI4" s="1032">
        <v>0</v>
      </c>
      <c r="BJ4" s="1033">
        <v>0</v>
      </c>
      <c r="BK4" s="1034">
        <f t="shared" si="9"/>
        <v>0</v>
      </c>
      <c r="BL4" s="1033">
        <v>0</v>
      </c>
      <c r="BM4" s="1032">
        <v>0</v>
      </c>
      <c r="BN4" s="1033">
        <v>0</v>
      </c>
      <c r="BO4" s="1032">
        <v>0</v>
      </c>
      <c r="BP4" s="1033">
        <v>0</v>
      </c>
      <c r="BQ4" s="1034">
        <f t="shared" si="10"/>
        <v>0</v>
      </c>
      <c r="BR4" s="1033">
        <v>0</v>
      </c>
      <c r="BS4" s="1032">
        <v>0</v>
      </c>
      <c r="BT4" s="1033">
        <v>0</v>
      </c>
      <c r="BU4" s="1032">
        <v>0</v>
      </c>
      <c r="BV4" s="1033">
        <v>0</v>
      </c>
      <c r="BW4" s="1034">
        <f t="shared" si="11"/>
        <v>0</v>
      </c>
    </row>
    <row r="5" spans="1:75" ht="15" customHeight="1" x14ac:dyDescent="0.25">
      <c r="A5" s="1026"/>
      <c r="B5" s="1030" t="str">
        <f>'תקציב קבוע'!D82</f>
        <v>השלמות</v>
      </c>
      <c r="C5" s="1031">
        <f>'תקציב קבוע'!E82</f>
        <v>0</v>
      </c>
      <c r="D5" s="1032">
        <v>0</v>
      </c>
      <c r="E5" s="1033">
        <v>0</v>
      </c>
      <c r="F5" s="1032">
        <v>0</v>
      </c>
      <c r="G5" s="1033">
        <v>0</v>
      </c>
      <c r="H5" s="1032">
        <v>0</v>
      </c>
      <c r="I5" s="1034">
        <f t="shared" si="0"/>
        <v>0</v>
      </c>
      <c r="J5" s="1033">
        <v>0</v>
      </c>
      <c r="K5" s="1032">
        <v>0</v>
      </c>
      <c r="L5" s="1033">
        <v>0</v>
      </c>
      <c r="M5" s="1032">
        <v>0</v>
      </c>
      <c r="N5" s="1033">
        <v>0</v>
      </c>
      <c r="O5" s="1034">
        <f t="shared" si="1"/>
        <v>0</v>
      </c>
      <c r="P5" s="1032">
        <v>0</v>
      </c>
      <c r="Q5" s="1033">
        <v>0</v>
      </c>
      <c r="R5" s="1032">
        <v>0</v>
      </c>
      <c r="S5" s="1033">
        <v>0</v>
      </c>
      <c r="T5" s="1032">
        <v>0</v>
      </c>
      <c r="U5" s="1034">
        <f t="shared" si="2"/>
        <v>0</v>
      </c>
      <c r="V5" s="1033">
        <v>0</v>
      </c>
      <c r="W5" s="1032">
        <v>0</v>
      </c>
      <c r="X5" s="1033">
        <v>0</v>
      </c>
      <c r="Y5" s="1032">
        <v>0</v>
      </c>
      <c r="Z5" s="1033">
        <v>0</v>
      </c>
      <c r="AA5" s="1034">
        <f t="shared" si="3"/>
        <v>0</v>
      </c>
      <c r="AB5" s="1032">
        <v>0</v>
      </c>
      <c r="AC5" s="1033">
        <v>0</v>
      </c>
      <c r="AD5" s="1032">
        <v>0</v>
      </c>
      <c r="AE5" s="1032">
        <v>0</v>
      </c>
      <c r="AF5" s="1033">
        <v>0</v>
      </c>
      <c r="AG5" s="1034">
        <f t="shared" si="4"/>
        <v>0</v>
      </c>
      <c r="AH5" s="1032">
        <v>0</v>
      </c>
      <c r="AI5" s="1033">
        <v>0</v>
      </c>
      <c r="AJ5" s="1032">
        <v>0</v>
      </c>
      <c r="AK5" s="1032">
        <v>0</v>
      </c>
      <c r="AL5" s="1033">
        <v>0</v>
      </c>
      <c r="AM5" s="1034">
        <f t="shared" si="5"/>
        <v>0</v>
      </c>
      <c r="AN5" s="1032">
        <v>0</v>
      </c>
      <c r="AO5" s="1033">
        <v>0</v>
      </c>
      <c r="AP5" s="1032">
        <v>0</v>
      </c>
      <c r="AQ5" s="1033">
        <v>0</v>
      </c>
      <c r="AR5" s="1032">
        <v>0</v>
      </c>
      <c r="AS5" s="1034">
        <f t="shared" si="6"/>
        <v>0</v>
      </c>
      <c r="AT5" s="1032">
        <v>0</v>
      </c>
      <c r="AU5" s="1033">
        <v>0</v>
      </c>
      <c r="AV5" s="1032">
        <v>0</v>
      </c>
      <c r="AW5" s="1033">
        <v>0</v>
      </c>
      <c r="AX5" s="1032">
        <v>0</v>
      </c>
      <c r="AY5" s="1034">
        <f t="shared" si="7"/>
        <v>0</v>
      </c>
      <c r="AZ5" s="1033">
        <v>0</v>
      </c>
      <c r="BA5" s="1032">
        <v>0</v>
      </c>
      <c r="BB5" s="1033">
        <v>0</v>
      </c>
      <c r="BC5" s="1032">
        <v>0</v>
      </c>
      <c r="BD5" s="1033">
        <v>0</v>
      </c>
      <c r="BE5" s="1034">
        <f t="shared" si="8"/>
        <v>0</v>
      </c>
      <c r="BF5" s="1033">
        <v>0</v>
      </c>
      <c r="BG5" s="1032">
        <v>0</v>
      </c>
      <c r="BH5" s="1033">
        <v>0</v>
      </c>
      <c r="BI5" s="1032">
        <v>0</v>
      </c>
      <c r="BJ5" s="1033">
        <v>0</v>
      </c>
      <c r="BK5" s="1034">
        <f t="shared" si="9"/>
        <v>0</v>
      </c>
      <c r="BL5" s="1033">
        <v>0</v>
      </c>
      <c r="BM5" s="1032">
        <v>0</v>
      </c>
      <c r="BN5" s="1033">
        <v>0</v>
      </c>
      <c r="BO5" s="1032">
        <v>0</v>
      </c>
      <c r="BP5" s="1033">
        <v>0</v>
      </c>
      <c r="BQ5" s="1034">
        <f t="shared" si="10"/>
        <v>0</v>
      </c>
      <c r="BR5" s="1033">
        <v>0</v>
      </c>
      <c r="BS5" s="1032">
        <v>0</v>
      </c>
      <c r="BT5" s="1033">
        <v>0</v>
      </c>
      <c r="BU5" s="1032">
        <v>0</v>
      </c>
      <c r="BV5" s="1033">
        <v>0</v>
      </c>
      <c r="BW5" s="1034">
        <f t="shared" si="11"/>
        <v>0</v>
      </c>
    </row>
    <row r="6" spans="1:75" ht="15" customHeight="1" x14ac:dyDescent="0.25">
      <c r="A6" s="1026"/>
      <c r="B6" s="1030" t="str">
        <f>'תקציב קבוע'!D83</f>
        <v>בשר</v>
      </c>
      <c r="C6" s="1031">
        <f>'תקציב קבוע'!E83</f>
        <v>0</v>
      </c>
      <c r="D6" s="1032">
        <v>0</v>
      </c>
      <c r="E6" s="1033">
        <v>0</v>
      </c>
      <c r="F6" s="1032">
        <v>0</v>
      </c>
      <c r="G6" s="1033">
        <v>0</v>
      </c>
      <c r="H6" s="1032">
        <v>0</v>
      </c>
      <c r="I6" s="1034">
        <f t="shared" si="0"/>
        <v>0</v>
      </c>
      <c r="J6" s="1033">
        <v>0</v>
      </c>
      <c r="K6" s="1032">
        <v>0</v>
      </c>
      <c r="L6" s="1033">
        <v>0</v>
      </c>
      <c r="M6" s="1032">
        <v>0</v>
      </c>
      <c r="N6" s="1033">
        <v>0</v>
      </c>
      <c r="O6" s="1034">
        <f t="shared" si="1"/>
        <v>0</v>
      </c>
      <c r="P6" s="1032">
        <v>0</v>
      </c>
      <c r="Q6" s="1033">
        <v>0</v>
      </c>
      <c r="R6" s="1032">
        <v>0</v>
      </c>
      <c r="S6" s="1033">
        <v>0</v>
      </c>
      <c r="T6" s="1032">
        <v>0</v>
      </c>
      <c r="U6" s="1034">
        <f t="shared" si="2"/>
        <v>0</v>
      </c>
      <c r="V6" s="1033">
        <v>0</v>
      </c>
      <c r="W6" s="1032">
        <v>0</v>
      </c>
      <c r="X6" s="1033">
        <v>0</v>
      </c>
      <c r="Y6" s="1032">
        <v>0</v>
      </c>
      <c r="Z6" s="1033">
        <v>0</v>
      </c>
      <c r="AA6" s="1034">
        <f t="shared" si="3"/>
        <v>0</v>
      </c>
      <c r="AB6" s="1032">
        <v>0</v>
      </c>
      <c r="AC6" s="1033">
        <v>0</v>
      </c>
      <c r="AD6" s="1032">
        <v>0</v>
      </c>
      <c r="AE6" s="1032">
        <v>0</v>
      </c>
      <c r="AF6" s="1033">
        <v>0</v>
      </c>
      <c r="AG6" s="1034">
        <f t="shared" si="4"/>
        <v>0</v>
      </c>
      <c r="AH6" s="1032">
        <v>0</v>
      </c>
      <c r="AI6" s="1033">
        <v>0</v>
      </c>
      <c r="AJ6" s="1032">
        <v>0</v>
      </c>
      <c r="AK6" s="1032">
        <v>0</v>
      </c>
      <c r="AL6" s="1033">
        <v>0</v>
      </c>
      <c r="AM6" s="1034">
        <f t="shared" si="5"/>
        <v>0</v>
      </c>
      <c r="AN6" s="1032">
        <v>0</v>
      </c>
      <c r="AO6" s="1033">
        <v>0</v>
      </c>
      <c r="AP6" s="1032">
        <v>0</v>
      </c>
      <c r="AQ6" s="1033">
        <v>0</v>
      </c>
      <c r="AR6" s="1032">
        <v>0</v>
      </c>
      <c r="AS6" s="1034">
        <f t="shared" si="6"/>
        <v>0</v>
      </c>
      <c r="AT6" s="1032">
        <v>0</v>
      </c>
      <c r="AU6" s="1033">
        <v>0</v>
      </c>
      <c r="AV6" s="1032">
        <v>0</v>
      </c>
      <c r="AW6" s="1033">
        <v>0</v>
      </c>
      <c r="AX6" s="1032">
        <v>0</v>
      </c>
      <c r="AY6" s="1034">
        <f t="shared" si="7"/>
        <v>0</v>
      </c>
      <c r="AZ6" s="1033">
        <v>0</v>
      </c>
      <c r="BA6" s="1032">
        <v>0</v>
      </c>
      <c r="BB6" s="1033">
        <v>0</v>
      </c>
      <c r="BC6" s="1032">
        <v>0</v>
      </c>
      <c r="BD6" s="1033">
        <v>0</v>
      </c>
      <c r="BE6" s="1034">
        <f t="shared" si="8"/>
        <v>0</v>
      </c>
      <c r="BF6" s="1033">
        <v>0</v>
      </c>
      <c r="BG6" s="1032">
        <v>0</v>
      </c>
      <c r="BH6" s="1033">
        <v>0</v>
      </c>
      <c r="BI6" s="1032">
        <v>0</v>
      </c>
      <c r="BJ6" s="1033">
        <v>0</v>
      </c>
      <c r="BK6" s="1034">
        <f t="shared" si="9"/>
        <v>0</v>
      </c>
      <c r="BL6" s="1033">
        <v>0</v>
      </c>
      <c r="BM6" s="1032">
        <v>0</v>
      </c>
      <c r="BN6" s="1033">
        <v>0</v>
      </c>
      <c r="BO6" s="1032">
        <v>0</v>
      </c>
      <c r="BP6" s="1033">
        <v>0</v>
      </c>
      <c r="BQ6" s="1034">
        <f t="shared" si="10"/>
        <v>0</v>
      </c>
      <c r="BR6" s="1033">
        <v>0</v>
      </c>
      <c r="BS6" s="1032">
        <v>0</v>
      </c>
      <c r="BT6" s="1033">
        <v>0</v>
      </c>
      <c r="BU6" s="1032">
        <v>0</v>
      </c>
      <c r="BV6" s="1033">
        <v>0</v>
      </c>
      <c r="BW6" s="1034">
        <f t="shared" si="11"/>
        <v>0</v>
      </c>
    </row>
    <row r="7" spans="1:75" ht="15" customHeight="1" x14ac:dyDescent="0.25">
      <c r="A7" s="1026"/>
      <c r="B7" s="1030" t="str">
        <f>'תקציב קבוע'!D84</f>
        <v>ירקן</v>
      </c>
      <c r="C7" s="1031">
        <f>'תקציב קבוע'!E84</f>
        <v>0</v>
      </c>
      <c r="D7" s="1032">
        <v>0</v>
      </c>
      <c r="E7" s="1033">
        <v>0</v>
      </c>
      <c r="F7" s="1032">
        <v>0</v>
      </c>
      <c r="G7" s="1033">
        <v>0</v>
      </c>
      <c r="H7" s="1032">
        <v>0</v>
      </c>
      <c r="I7" s="1034">
        <f t="shared" si="0"/>
        <v>0</v>
      </c>
      <c r="J7" s="1033">
        <v>0</v>
      </c>
      <c r="K7" s="1032">
        <v>0</v>
      </c>
      <c r="L7" s="1033">
        <v>0</v>
      </c>
      <c r="M7" s="1032">
        <v>0</v>
      </c>
      <c r="N7" s="1033">
        <v>0</v>
      </c>
      <c r="O7" s="1034">
        <f t="shared" si="1"/>
        <v>0</v>
      </c>
      <c r="P7" s="1032">
        <v>0</v>
      </c>
      <c r="Q7" s="1033">
        <v>0</v>
      </c>
      <c r="R7" s="1032">
        <v>0</v>
      </c>
      <c r="S7" s="1033">
        <v>0</v>
      </c>
      <c r="T7" s="1032">
        <v>0</v>
      </c>
      <c r="U7" s="1034">
        <f t="shared" si="2"/>
        <v>0</v>
      </c>
      <c r="V7" s="1033">
        <v>0</v>
      </c>
      <c r="W7" s="1032">
        <v>0</v>
      </c>
      <c r="X7" s="1033">
        <v>0</v>
      </c>
      <c r="Y7" s="1032">
        <v>0</v>
      </c>
      <c r="Z7" s="1033">
        <v>0</v>
      </c>
      <c r="AA7" s="1034">
        <f t="shared" si="3"/>
        <v>0</v>
      </c>
      <c r="AB7" s="1032">
        <v>0</v>
      </c>
      <c r="AC7" s="1033">
        <v>0</v>
      </c>
      <c r="AD7" s="1032">
        <v>0</v>
      </c>
      <c r="AE7" s="1032">
        <v>0</v>
      </c>
      <c r="AF7" s="1033">
        <v>0</v>
      </c>
      <c r="AG7" s="1034">
        <f t="shared" si="4"/>
        <v>0</v>
      </c>
      <c r="AH7" s="1032">
        <v>0</v>
      </c>
      <c r="AI7" s="1033">
        <v>0</v>
      </c>
      <c r="AJ7" s="1032">
        <v>0</v>
      </c>
      <c r="AK7" s="1032">
        <v>0</v>
      </c>
      <c r="AL7" s="1033">
        <v>0</v>
      </c>
      <c r="AM7" s="1034">
        <f t="shared" si="5"/>
        <v>0</v>
      </c>
      <c r="AN7" s="1032">
        <v>0</v>
      </c>
      <c r="AO7" s="1033">
        <v>0</v>
      </c>
      <c r="AP7" s="1032">
        <v>0</v>
      </c>
      <c r="AQ7" s="1033">
        <v>0</v>
      </c>
      <c r="AR7" s="1032">
        <v>0</v>
      </c>
      <c r="AS7" s="1034">
        <f t="shared" si="6"/>
        <v>0</v>
      </c>
      <c r="AT7" s="1032">
        <v>0</v>
      </c>
      <c r="AU7" s="1033">
        <v>0</v>
      </c>
      <c r="AV7" s="1032">
        <v>0</v>
      </c>
      <c r="AW7" s="1033">
        <v>0</v>
      </c>
      <c r="AX7" s="1032">
        <v>0</v>
      </c>
      <c r="AY7" s="1034">
        <f t="shared" si="7"/>
        <v>0</v>
      </c>
      <c r="AZ7" s="1033">
        <v>0</v>
      </c>
      <c r="BA7" s="1032">
        <v>0</v>
      </c>
      <c r="BB7" s="1033">
        <v>0</v>
      </c>
      <c r="BC7" s="1032">
        <v>0</v>
      </c>
      <c r="BD7" s="1033">
        <v>0</v>
      </c>
      <c r="BE7" s="1034">
        <f t="shared" si="8"/>
        <v>0</v>
      </c>
      <c r="BF7" s="1033">
        <v>0</v>
      </c>
      <c r="BG7" s="1032">
        <v>0</v>
      </c>
      <c r="BH7" s="1033">
        <v>0</v>
      </c>
      <c r="BI7" s="1032">
        <v>0</v>
      </c>
      <c r="BJ7" s="1033">
        <v>0</v>
      </c>
      <c r="BK7" s="1034">
        <f t="shared" si="9"/>
        <v>0</v>
      </c>
      <c r="BL7" s="1033">
        <v>0</v>
      </c>
      <c r="BM7" s="1032">
        <v>0</v>
      </c>
      <c r="BN7" s="1033">
        <v>0</v>
      </c>
      <c r="BO7" s="1032">
        <v>0</v>
      </c>
      <c r="BP7" s="1033">
        <v>0</v>
      </c>
      <c r="BQ7" s="1034">
        <f t="shared" si="10"/>
        <v>0</v>
      </c>
      <c r="BR7" s="1033">
        <v>0</v>
      </c>
      <c r="BS7" s="1032">
        <v>0</v>
      </c>
      <c r="BT7" s="1033">
        <v>0</v>
      </c>
      <c r="BU7" s="1032">
        <v>0</v>
      </c>
      <c r="BV7" s="1033">
        <v>0</v>
      </c>
      <c r="BW7" s="1034">
        <f t="shared" si="11"/>
        <v>0</v>
      </c>
    </row>
    <row r="8" spans="1:75" ht="15" customHeight="1" x14ac:dyDescent="0.25">
      <c r="A8" s="1026"/>
      <c r="B8" s="1035" t="str">
        <f>'תקציב קבוע'!D85</f>
        <v>סופר פארם</v>
      </c>
      <c r="C8" s="1031">
        <f>'תקציב קבוע'!E85</f>
        <v>0</v>
      </c>
      <c r="D8" s="1032">
        <v>0</v>
      </c>
      <c r="E8" s="1033">
        <v>0</v>
      </c>
      <c r="F8" s="1032">
        <v>0</v>
      </c>
      <c r="G8" s="1033">
        <v>0</v>
      </c>
      <c r="H8" s="1032">
        <v>0</v>
      </c>
      <c r="I8" s="1034">
        <f t="shared" si="0"/>
        <v>0</v>
      </c>
      <c r="J8" s="1033">
        <v>0</v>
      </c>
      <c r="K8" s="1032">
        <v>0</v>
      </c>
      <c r="L8" s="1033">
        <v>0</v>
      </c>
      <c r="M8" s="1032">
        <v>0</v>
      </c>
      <c r="N8" s="1033">
        <v>0</v>
      </c>
      <c r="O8" s="1034">
        <f t="shared" si="1"/>
        <v>0</v>
      </c>
      <c r="P8" s="1032">
        <v>0</v>
      </c>
      <c r="Q8" s="1033">
        <v>0</v>
      </c>
      <c r="R8" s="1032">
        <v>0</v>
      </c>
      <c r="S8" s="1033">
        <v>0</v>
      </c>
      <c r="T8" s="1032">
        <v>0</v>
      </c>
      <c r="U8" s="1034">
        <f t="shared" si="2"/>
        <v>0</v>
      </c>
      <c r="V8" s="1033">
        <v>0</v>
      </c>
      <c r="W8" s="1032">
        <v>0</v>
      </c>
      <c r="X8" s="1033">
        <v>0</v>
      </c>
      <c r="Y8" s="1032">
        <v>0</v>
      </c>
      <c r="Z8" s="1033">
        <v>0</v>
      </c>
      <c r="AA8" s="1034">
        <f t="shared" si="3"/>
        <v>0</v>
      </c>
      <c r="AB8" s="1032">
        <v>0</v>
      </c>
      <c r="AC8" s="1033">
        <v>0</v>
      </c>
      <c r="AD8" s="1032">
        <v>0</v>
      </c>
      <c r="AE8" s="1032">
        <v>0</v>
      </c>
      <c r="AF8" s="1033">
        <v>0</v>
      </c>
      <c r="AG8" s="1034">
        <f t="shared" si="4"/>
        <v>0</v>
      </c>
      <c r="AH8" s="1032">
        <v>0</v>
      </c>
      <c r="AI8" s="1033">
        <v>0</v>
      </c>
      <c r="AJ8" s="1032">
        <v>0</v>
      </c>
      <c r="AK8" s="1032">
        <v>0</v>
      </c>
      <c r="AL8" s="1033">
        <v>0</v>
      </c>
      <c r="AM8" s="1034">
        <f t="shared" si="5"/>
        <v>0</v>
      </c>
      <c r="AN8" s="1032">
        <v>0</v>
      </c>
      <c r="AO8" s="1033">
        <v>0</v>
      </c>
      <c r="AP8" s="1032">
        <v>0</v>
      </c>
      <c r="AQ8" s="1033">
        <v>0</v>
      </c>
      <c r="AR8" s="1032">
        <v>0</v>
      </c>
      <c r="AS8" s="1034">
        <f t="shared" si="6"/>
        <v>0</v>
      </c>
      <c r="AT8" s="1032">
        <v>0</v>
      </c>
      <c r="AU8" s="1033">
        <v>0</v>
      </c>
      <c r="AV8" s="1032">
        <v>0</v>
      </c>
      <c r="AW8" s="1033">
        <v>0</v>
      </c>
      <c r="AX8" s="1032">
        <v>0</v>
      </c>
      <c r="AY8" s="1034">
        <f t="shared" si="7"/>
        <v>0</v>
      </c>
      <c r="AZ8" s="1033">
        <v>0</v>
      </c>
      <c r="BA8" s="1032">
        <v>0</v>
      </c>
      <c r="BB8" s="1033">
        <v>0</v>
      </c>
      <c r="BC8" s="1032">
        <v>0</v>
      </c>
      <c r="BD8" s="1033">
        <v>0</v>
      </c>
      <c r="BE8" s="1034">
        <f t="shared" si="8"/>
        <v>0</v>
      </c>
      <c r="BF8" s="1033">
        <v>0</v>
      </c>
      <c r="BG8" s="1032">
        <v>0</v>
      </c>
      <c r="BH8" s="1033">
        <v>0</v>
      </c>
      <c r="BI8" s="1032">
        <v>0</v>
      </c>
      <c r="BJ8" s="1033">
        <v>0</v>
      </c>
      <c r="BK8" s="1034">
        <f t="shared" si="9"/>
        <v>0</v>
      </c>
      <c r="BL8" s="1033">
        <v>0</v>
      </c>
      <c r="BM8" s="1032">
        <v>0</v>
      </c>
      <c r="BN8" s="1033">
        <v>0</v>
      </c>
      <c r="BO8" s="1032">
        <v>0</v>
      </c>
      <c r="BP8" s="1033">
        <v>0</v>
      </c>
      <c r="BQ8" s="1034">
        <f t="shared" si="10"/>
        <v>0</v>
      </c>
      <c r="BR8" s="1033">
        <v>0</v>
      </c>
      <c r="BS8" s="1032">
        <v>0</v>
      </c>
      <c r="BT8" s="1033">
        <v>0</v>
      </c>
      <c r="BU8" s="1032">
        <v>0</v>
      </c>
      <c r="BV8" s="1033">
        <v>0</v>
      </c>
      <c r="BW8" s="1034">
        <f t="shared" si="11"/>
        <v>0</v>
      </c>
    </row>
    <row r="9" spans="1:75" ht="15" customHeight="1" x14ac:dyDescent="0.25">
      <c r="A9" s="1026"/>
      <c r="B9" s="1035" t="str">
        <f>'תקציב קבוע'!D86</f>
        <v>סיגריות</v>
      </c>
      <c r="C9" s="1031">
        <f>'תקציב קבוע'!E86</f>
        <v>0</v>
      </c>
      <c r="D9" s="1032">
        <v>0</v>
      </c>
      <c r="E9" s="1033">
        <v>0</v>
      </c>
      <c r="F9" s="1032">
        <v>0</v>
      </c>
      <c r="G9" s="1033">
        <v>0</v>
      </c>
      <c r="H9" s="1032">
        <v>0</v>
      </c>
      <c r="I9" s="1034">
        <f t="shared" si="0"/>
        <v>0</v>
      </c>
      <c r="J9" s="1033">
        <v>0</v>
      </c>
      <c r="K9" s="1032">
        <v>0</v>
      </c>
      <c r="L9" s="1033">
        <v>0</v>
      </c>
      <c r="M9" s="1032">
        <v>0</v>
      </c>
      <c r="N9" s="1033">
        <v>0</v>
      </c>
      <c r="O9" s="1034">
        <f t="shared" si="1"/>
        <v>0</v>
      </c>
      <c r="P9" s="1032">
        <v>0</v>
      </c>
      <c r="Q9" s="1033">
        <v>0</v>
      </c>
      <c r="R9" s="1032">
        <v>0</v>
      </c>
      <c r="S9" s="1033">
        <v>0</v>
      </c>
      <c r="T9" s="1032">
        <v>0</v>
      </c>
      <c r="U9" s="1034">
        <f t="shared" si="2"/>
        <v>0</v>
      </c>
      <c r="V9" s="1033">
        <v>0</v>
      </c>
      <c r="W9" s="1032">
        <v>0</v>
      </c>
      <c r="X9" s="1033">
        <v>0</v>
      </c>
      <c r="Y9" s="1032">
        <v>0</v>
      </c>
      <c r="Z9" s="1033">
        <v>0</v>
      </c>
      <c r="AA9" s="1034">
        <f t="shared" si="3"/>
        <v>0</v>
      </c>
      <c r="AB9" s="1032">
        <v>0</v>
      </c>
      <c r="AC9" s="1033">
        <v>0</v>
      </c>
      <c r="AD9" s="1032">
        <v>0</v>
      </c>
      <c r="AE9" s="1032">
        <v>0</v>
      </c>
      <c r="AF9" s="1033">
        <v>0</v>
      </c>
      <c r="AG9" s="1034">
        <f t="shared" si="4"/>
        <v>0</v>
      </c>
      <c r="AH9" s="1032">
        <v>0</v>
      </c>
      <c r="AI9" s="1033">
        <v>0</v>
      </c>
      <c r="AJ9" s="1032">
        <v>0</v>
      </c>
      <c r="AK9" s="1032">
        <v>0</v>
      </c>
      <c r="AL9" s="1033">
        <v>0</v>
      </c>
      <c r="AM9" s="1034">
        <f t="shared" si="5"/>
        <v>0</v>
      </c>
      <c r="AN9" s="1032">
        <v>0</v>
      </c>
      <c r="AO9" s="1033">
        <v>0</v>
      </c>
      <c r="AP9" s="1032">
        <v>0</v>
      </c>
      <c r="AQ9" s="1033">
        <v>0</v>
      </c>
      <c r="AR9" s="1032">
        <v>0</v>
      </c>
      <c r="AS9" s="1034">
        <f t="shared" si="6"/>
        <v>0</v>
      </c>
      <c r="AT9" s="1032">
        <v>0</v>
      </c>
      <c r="AU9" s="1033">
        <v>0</v>
      </c>
      <c r="AV9" s="1032">
        <v>0</v>
      </c>
      <c r="AW9" s="1033">
        <v>0</v>
      </c>
      <c r="AX9" s="1032">
        <v>0</v>
      </c>
      <c r="AY9" s="1034">
        <f t="shared" si="7"/>
        <v>0</v>
      </c>
      <c r="AZ9" s="1033">
        <v>0</v>
      </c>
      <c r="BA9" s="1032">
        <v>0</v>
      </c>
      <c r="BB9" s="1033">
        <v>0</v>
      </c>
      <c r="BC9" s="1032">
        <v>0</v>
      </c>
      <c r="BD9" s="1033">
        <v>0</v>
      </c>
      <c r="BE9" s="1034">
        <f t="shared" si="8"/>
        <v>0</v>
      </c>
      <c r="BF9" s="1033">
        <v>0</v>
      </c>
      <c r="BG9" s="1032">
        <v>0</v>
      </c>
      <c r="BH9" s="1033">
        <v>0</v>
      </c>
      <c r="BI9" s="1032">
        <v>0</v>
      </c>
      <c r="BJ9" s="1033">
        <v>0</v>
      </c>
      <c r="BK9" s="1034">
        <f t="shared" si="9"/>
        <v>0</v>
      </c>
      <c r="BL9" s="1033">
        <v>0</v>
      </c>
      <c r="BM9" s="1032">
        <v>0</v>
      </c>
      <c r="BN9" s="1033">
        <v>0</v>
      </c>
      <c r="BO9" s="1032">
        <v>0</v>
      </c>
      <c r="BP9" s="1033">
        <v>0</v>
      </c>
      <c r="BQ9" s="1034">
        <f t="shared" si="10"/>
        <v>0</v>
      </c>
      <c r="BR9" s="1033">
        <v>0</v>
      </c>
      <c r="BS9" s="1032">
        <v>0</v>
      </c>
      <c r="BT9" s="1033">
        <v>0</v>
      </c>
      <c r="BU9" s="1032">
        <v>0</v>
      </c>
      <c r="BV9" s="1033">
        <v>0</v>
      </c>
      <c r="BW9" s="1034">
        <f t="shared" si="11"/>
        <v>0</v>
      </c>
    </row>
    <row r="10" spans="1:75" ht="15" customHeight="1" x14ac:dyDescent="0.25">
      <c r="A10" s="1026"/>
      <c r="B10" s="1035" t="str">
        <f>'תקציב קבוע'!D87</f>
        <v xml:space="preserve">הוצאות תינוקות </v>
      </c>
      <c r="C10" s="1031">
        <f>'תקציב קבוע'!E87</f>
        <v>0</v>
      </c>
      <c r="D10" s="1032">
        <v>0</v>
      </c>
      <c r="E10" s="1033">
        <v>0</v>
      </c>
      <c r="F10" s="1032">
        <v>0</v>
      </c>
      <c r="G10" s="1033">
        <v>0</v>
      </c>
      <c r="H10" s="1032">
        <v>0</v>
      </c>
      <c r="I10" s="1034">
        <f t="shared" si="0"/>
        <v>0</v>
      </c>
      <c r="J10" s="1033">
        <v>0</v>
      </c>
      <c r="K10" s="1032">
        <v>0</v>
      </c>
      <c r="L10" s="1033">
        <v>0</v>
      </c>
      <c r="M10" s="1032">
        <v>0</v>
      </c>
      <c r="N10" s="1033">
        <v>0</v>
      </c>
      <c r="O10" s="1034">
        <f t="shared" si="1"/>
        <v>0</v>
      </c>
      <c r="P10" s="1032">
        <v>0</v>
      </c>
      <c r="Q10" s="1033">
        <v>0</v>
      </c>
      <c r="R10" s="1032">
        <v>0</v>
      </c>
      <c r="S10" s="1033">
        <v>0</v>
      </c>
      <c r="T10" s="1032">
        <v>0</v>
      </c>
      <c r="U10" s="1034">
        <f t="shared" si="2"/>
        <v>0</v>
      </c>
      <c r="V10" s="1033">
        <v>0</v>
      </c>
      <c r="W10" s="1032">
        <v>0</v>
      </c>
      <c r="X10" s="1033">
        <v>0</v>
      </c>
      <c r="Y10" s="1032">
        <v>0</v>
      </c>
      <c r="Z10" s="1033">
        <v>0</v>
      </c>
      <c r="AA10" s="1034">
        <f t="shared" si="3"/>
        <v>0</v>
      </c>
      <c r="AB10" s="1032">
        <v>0</v>
      </c>
      <c r="AC10" s="1033">
        <v>0</v>
      </c>
      <c r="AD10" s="1032">
        <v>0</v>
      </c>
      <c r="AE10" s="1032">
        <v>0</v>
      </c>
      <c r="AF10" s="1033">
        <v>0</v>
      </c>
      <c r="AG10" s="1034">
        <f t="shared" si="4"/>
        <v>0</v>
      </c>
      <c r="AH10" s="1032">
        <v>0</v>
      </c>
      <c r="AI10" s="1033">
        <v>0</v>
      </c>
      <c r="AJ10" s="1032">
        <v>0</v>
      </c>
      <c r="AK10" s="1032">
        <v>0</v>
      </c>
      <c r="AL10" s="1033">
        <v>0</v>
      </c>
      <c r="AM10" s="1034">
        <f t="shared" si="5"/>
        <v>0</v>
      </c>
      <c r="AN10" s="1032">
        <v>0</v>
      </c>
      <c r="AO10" s="1033">
        <v>0</v>
      </c>
      <c r="AP10" s="1032">
        <v>0</v>
      </c>
      <c r="AQ10" s="1033">
        <v>0</v>
      </c>
      <c r="AR10" s="1032">
        <v>0</v>
      </c>
      <c r="AS10" s="1034">
        <f t="shared" si="6"/>
        <v>0</v>
      </c>
      <c r="AT10" s="1032">
        <v>0</v>
      </c>
      <c r="AU10" s="1033">
        <v>0</v>
      </c>
      <c r="AV10" s="1032">
        <v>0</v>
      </c>
      <c r="AW10" s="1033">
        <v>0</v>
      </c>
      <c r="AX10" s="1032">
        <v>0</v>
      </c>
      <c r="AY10" s="1034">
        <f t="shared" si="7"/>
        <v>0</v>
      </c>
      <c r="AZ10" s="1033">
        <v>0</v>
      </c>
      <c r="BA10" s="1032">
        <v>0</v>
      </c>
      <c r="BB10" s="1033">
        <v>0</v>
      </c>
      <c r="BC10" s="1032">
        <v>0</v>
      </c>
      <c r="BD10" s="1033">
        <v>0</v>
      </c>
      <c r="BE10" s="1034">
        <f t="shared" si="8"/>
        <v>0</v>
      </c>
      <c r="BF10" s="1033">
        <v>0</v>
      </c>
      <c r="BG10" s="1032">
        <v>0</v>
      </c>
      <c r="BH10" s="1033">
        <v>0</v>
      </c>
      <c r="BI10" s="1032">
        <v>0</v>
      </c>
      <c r="BJ10" s="1033">
        <v>0</v>
      </c>
      <c r="BK10" s="1034">
        <f t="shared" si="9"/>
        <v>0</v>
      </c>
      <c r="BL10" s="1033">
        <v>0</v>
      </c>
      <c r="BM10" s="1032">
        <v>0</v>
      </c>
      <c r="BN10" s="1033">
        <v>0</v>
      </c>
      <c r="BO10" s="1032">
        <v>0</v>
      </c>
      <c r="BP10" s="1033">
        <v>0</v>
      </c>
      <c r="BQ10" s="1034">
        <f t="shared" si="10"/>
        <v>0</v>
      </c>
      <c r="BR10" s="1033">
        <v>0</v>
      </c>
      <c r="BS10" s="1032">
        <v>0</v>
      </c>
      <c r="BT10" s="1033">
        <v>0</v>
      </c>
      <c r="BU10" s="1032">
        <v>0</v>
      </c>
      <c r="BV10" s="1033">
        <v>0</v>
      </c>
      <c r="BW10" s="1034">
        <f t="shared" si="11"/>
        <v>0</v>
      </c>
    </row>
    <row r="11" spans="1:75" ht="33.75" customHeight="1" x14ac:dyDescent="0.25">
      <c r="A11" s="1026"/>
      <c r="B11" s="1021" t="str">
        <f>'תקציב קבוע'!D88</f>
        <v>ביגוד והנעלה (למלא או כאן או בחלק של המחשבונים)</v>
      </c>
      <c r="C11" s="1031">
        <f>'תקציב קבוע'!E88</f>
        <v>0</v>
      </c>
      <c r="D11" s="1032">
        <v>0</v>
      </c>
      <c r="E11" s="1033">
        <v>0</v>
      </c>
      <c r="F11" s="1032">
        <v>0</v>
      </c>
      <c r="G11" s="1033">
        <v>0</v>
      </c>
      <c r="H11" s="1032">
        <v>0</v>
      </c>
      <c r="I11" s="1034">
        <f t="shared" si="0"/>
        <v>0</v>
      </c>
      <c r="J11" s="1033">
        <v>0</v>
      </c>
      <c r="K11" s="1032">
        <v>0</v>
      </c>
      <c r="L11" s="1033">
        <v>0</v>
      </c>
      <c r="M11" s="1032">
        <v>0</v>
      </c>
      <c r="N11" s="1033">
        <v>0</v>
      </c>
      <c r="O11" s="1034">
        <f t="shared" si="1"/>
        <v>0</v>
      </c>
      <c r="P11" s="1032">
        <v>0</v>
      </c>
      <c r="Q11" s="1033">
        <v>0</v>
      </c>
      <c r="R11" s="1032">
        <v>0</v>
      </c>
      <c r="S11" s="1033">
        <v>0</v>
      </c>
      <c r="T11" s="1032">
        <v>0</v>
      </c>
      <c r="U11" s="1034">
        <f t="shared" si="2"/>
        <v>0</v>
      </c>
      <c r="V11" s="1033">
        <v>0</v>
      </c>
      <c r="W11" s="1032">
        <v>0</v>
      </c>
      <c r="X11" s="1033">
        <v>0</v>
      </c>
      <c r="Y11" s="1032">
        <v>0</v>
      </c>
      <c r="Z11" s="1033">
        <v>0</v>
      </c>
      <c r="AA11" s="1034">
        <f t="shared" si="3"/>
        <v>0</v>
      </c>
      <c r="AB11" s="1032">
        <v>0</v>
      </c>
      <c r="AC11" s="1033">
        <v>0</v>
      </c>
      <c r="AD11" s="1032">
        <v>0</v>
      </c>
      <c r="AE11" s="1032">
        <v>0</v>
      </c>
      <c r="AF11" s="1033">
        <v>0</v>
      </c>
      <c r="AG11" s="1034">
        <f t="shared" si="4"/>
        <v>0</v>
      </c>
      <c r="AH11" s="1032">
        <v>0</v>
      </c>
      <c r="AI11" s="1033">
        <v>0</v>
      </c>
      <c r="AJ11" s="1032">
        <v>0</v>
      </c>
      <c r="AK11" s="1032">
        <v>0</v>
      </c>
      <c r="AL11" s="1033">
        <v>0</v>
      </c>
      <c r="AM11" s="1034">
        <f t="shared" si="5"/>
        <v>0</v>
      </c>
      <c r="AN11" s="1032">
        <v>0</v>
      </c>
      <c r="AO11" s="1033">
        <v>0</v>
      </c>
      <c r="AP11" s="1032">
        <v>0</v>
      </c>
      <c r="AQ11" s="1033">
        <v>0</v>
      </c>
      <c r="AR11" s="1032">
        <v>0</v>
      </c>
      <c r="AS11" s="1034">
        <f t="shared" si="6"/>
        <v>0</v>
      </c>
      <c r="AT11" s="1032">
        <v>0</v>
      </c>
      <c r="AU11" s="1033">
        <v>0</v>
      </c>
      <c r="AV11" s="1032">
        <v>0</v>
      </c>
      <c r="AW11" s="1033">
        <v>0</v>
      </c>
      <c r="AX11" s="1032">
        <v>0</v>
      </c>
      <c r="AY11" s="1034">
        <f t="shared" si="7"/>
        <v>0</v>
      </c>
      <c r="AZ11" s="1033">
        <v>0</v>
      </c>
      <c r="BA11" s="1032">
        <v>0</v>
      </c>
      <c r="BB11" s="1033">
        <v>0</v>
      </c>
      <c r="BC11" s="1032">
        <v>0</v>
      </c>
      <c r="BD11" s="1033">
        <v>0</v>
      </c>
      <c r="BE11" s="1034">
        <f t="shared" si="8"/>
        <v>0</v>
      </c>
      <c r="BF11" s="1033">
        <v>0</v>
      </c>
      <c r="BG11" s="1032">
        <v>0</v>
      </c>
      <c r="BH11" s="1033">
        <v>0</v>
      </c>
      <c r="BI11" s="1032">
        <v>0</v>
      </c>
      <c r="BJ11" s="1033">
        <v>0</v>
      </c>
      <c r="BK11" s="1034">
        <f t="shared" si="9"/>
        <v>0</v>
      </c>
      <c r="BL11" s="1033">
        <v>0</v>
      </c>
      <c r="BM11" s="1032">
        <v>0</v>
      </c>
      <c r="BN11" s="1033">
        <v>0</v>
      </c>
      <c r="BO11" s="1032">
        <v>0</v>
      </c>
      <c r="BP11" s="1033">
        <v>0</v>
      </c>
      <c r="BQ11" s="1034">
        <f t="shared" si="10"/>
        <v>0</v>
      </c>
      <c r="BR11" s="1033">
        <v>0</v>
      </c>
      <c r="BS11" s="1032">
        <v>0</v>
      </c>
      <c r="BT11" s="1033">
        <v>0</v>
      </c>
      <c r="BU11" s="1032">
        <v>0</v>
      </c>
      <c r="BV11" s="1033">
        <v>0</v>
      </c>
      <c r="BW11" s="1034">
        <f t="shared" si="11"/>
        <v>0</v>
      </c>
    </row>
    <row r="12" spans="1:75" ht="15" customHeight="1" x14ac:dyDescent="0.25">
      <c r="A12" s="1026"/>
      <c r="B12" s="1023" t="str">
        <f>'תקציב קבוע'!D89</f>
        <v>אורגני/טבעי</v>
      </c>
      <c r="C12" s="1031">
        <f>'תקציב קבוע'!E89</f>
        <v>0</v>
      </c>
      <c r="D12" s="1032">
        <v>0</v>
      </c>
      <c r="E12" s="1033">
        <v>0</v>
      </c>
      <c r="F12" s="1032">
        <v>0</v>
      </c>
      <c r="G12" s="1033">
        <v>0</v>
      </c>
      <c r="H12" s="1032">
        <v>0</v>
      </c>
      <c r="I12" s="1034">
        <f t="shared" si="0"/>
        <v>0</v>
      </c>
      <c r="J12" s="1033">
        <v>0</v>
      </c>
      <c r="K12" s="1032">
        <v>0</v>
      </c>
      <c r="L12" s="1033">
        <v>0</v>
      </c>
      <c r="M12" s="1032">
        <v>0</v>
      </c>
      <c r="N12" s="1033">
        <v>0</v>
      </c>
      <c r="O12" s="1034">
        <f t="shared" si="1"/>
        <v>0</v>
      </c>
      <c r="P12" s="1032">
        <v>0</v>
      </c>
      <c r="Q12" s="1033">
        <v>0</v>
      </c>
      <c r="R12" s="1032">
        <v>0</v>
      </c>
      <c r="S12" s="1033">
        <v>0</v>
      </c>
      <c r="T12" s="1032">
        <v>0</v>
      </c>
      <c r="U12" s="1034">
        <f t="shared" si="2"/>
        <v>0</v>
      </c>
      <c r="V12" s="1033">
        <v>0</v>
      </c>
      <c r="W12" s="1032">
        <v>0</v>
      </c>
      <c r="X12" s="1033">
        <v>0</v>
      </c>
      <c r="Y12" s="1032">
        <v>0</v>
      </c>
      <c r="Z12" s="1033">
        <v>0</v>
      </c>
      <c r="AA12" s="1034">
        <f t="shared" si="3"/>
        <v>0</v>
      </c>
      <c r="AB12" s="1032">
        <v>0</v>
      </c>
      <c r="AC12" s="1033">
        <v>0</v>
      </c>
      <c r="AD12" s="1032">
        <v>0</v>
      </c>
      <c r="AE12" s="1032">
        <v>0</v>
      </c>
      <c r="AF12" s="1033">
        <v>0</v>
      </c>
      <c r="AG12" s="1034">
        <f t="shared" si="4"/>
        <v>0</v>
      </c>
      <c r="AH12" s="1032">
        <v>0</v>
      </c>
      <c r="AI12" s="1033">
        <v>0</v>
      </c>
      <c r="AJ12" s="1032">
        <v>0</v>
      </c>
      <c r="AK12" s="1032">
        <v>0</v>
      </c>
      <c r="AL12" s="1033">
        <v>0</v>
      </c>
      <c r="AM12" s="1034">
        <f t="shared" si="5"/>
        <v>0</v>
      </c>
      <c r="AN12" s="1032">
        <v>0</v>
      </c>
      <c r="AO12" s="1033">
        <v>0</v>
      </c>
      <c r="AP12" s="1032">
        <v>0</v>
      </c>
      <c r="AQ12" s="1033">
        <v>0</v>
      </c>
      <c r="AR12" s="1032">
        <v>0</v>
      </c>
      <c r="AS12" s="1034">
        <f t="shared" si="6"/>
        <v>0</v>
      </c>
      <c r="AT12" s="1032">
        <v>0</v>
      </c>
      <c r="AU12" s="1033">
        <v>0</v>
      </c>
      <c r="AV12" s="1032">
        <v>0</v>
      </c>
      <c r="AW12" s="1033">
        <v>0</v>
      </c>
      <c r="AX12" s="1032">
        <v>0</v>
      </c>
      <c r="AY12" s="1034">
        <f t="shared" si="7"/>
        <v>0</v>
      </c>
      <c r="AZ12" s="1033">
        <v>0</v>
      </c>
      <c r="BA12" s="1032">
        <v>0</v>
      </c>
      <c r="BB12" s="1033">
        <v>0</v>
      </c>
      <c r="BC12" s="1032">
        <v>0</v>
      </c>
      <c r="BD12" s="1033">
        <v>0</v>
      </c>
      <c r="BE12" s="1034">
        <f t="shared" si="8"/>
        <v>0</v>
      </c>
      <c r="BF12" s="1033">
        <v>0</v>
      </c>
      <c r="BG12" s="1032">
        <v>0</v>
      </c>
      <c r="BH12" s="1033">
        <v>0</v>
      </c>
      <c r="BI12" s="1032">
        <v>0</v>
      </c>
      <c r="BJ12" s="1033">
        <v>0</v>
      </c>
      <c r="BK12" s="1034">
        <f t="shared" si="9"/>
        <v>0</v>
      </c>
      <c r="BL12" s="1033">
        <v>0</v>
      </c>
      <c r="BM12" s="1032">
        <v>0</v>
      </c>
      <c r="BN12" s="1033">
        <v>0</v>
      </c>
      <c r="BO12" s="1032">
        <v>0</v>
      </c>
      <c r="BP12" s="1033">
        <v>0</v>
      </c>
      <c r="BQ12" s="1034">
        <f t="shared" si="10"/>
        <v>0</v>
      </c>
      <c r="BR12" s="1033">
        <v>0</v>
      </c>
      <c r="BS12" s="1032">
        <v>0</v>
      </c>
      <c r="BT12" s="1033">
        <v>0</v>
      </c>
      <c r="BU12" s="1032">
        <v>0</v>
      </c>
      <c r="BV12" s="1033">
        <v>0</v>
      </c>
      <c r="BW12" s="1034">
        <f t="shared" si="11"/>
        <v>0</v>
      </c>
    </row>
    <row r="13" spans="1:75" ht="15" customHeight="1" x14ac:dyDescent="0.25">
      <c r="A13" s="1026"/>
      <c r="B13" s="1023" t="str">
        <f>'תקציב קבוע'!D90</f>
        <v>אחר</v>
      </c>
      <c r="C13" s="1031">
        <f>'תקציב קבוע'!E90</f>
        <v>0</v>
      </c>
      <c r="D13" s="1032">
        <v>0</v>
      </c>
      <c r="E13" s="1033">
        <v>0</v>
      </c>
      <c r="F13" s="1032">
        <v>0</v>
      </c>
      <c r="G13" s="1033">
        <v>0</v>
      </c>
      <c r="H13" s="1032">
        <v>0</v>
      </c>
      <c r="I13" s="1034">
        <f t="shared" si="0"/>
        <v>0</v>
      </c>
      <c r="J13" s="1033">
        <v>0</v>
      </c>
      <c r="K13" s="1032">
        <v>0</v>
      </c>
      <c r="L13" s="1033">
        <v>0</v>
      </c>
      <c r="M13" s="1032">
        <v>0</v>
      </c>
      <c r="N13" s="1033">
        <v>0</v>
      </c>
      <c r="O13" s="1034">
        <f t="shared" si="1"/>
        <v>0</v>
      </c>
      <c r="P13" s="1032">
        <v>0</v>
      </c>
      <c r="Q13" s="1033">
        <v>0</v>
      </c>
      <c r="R13" s="1032">
        <v>0</v>
      </c>
      <c r="S13" s="1033">
        <v>0</v>
      </c>
      <c r="T13" s="1032">
        <v>0</v>
      </c>
      <c r="U13" s="1034">
        <f t="shared" si="2"/>
        <v>0</v>
      </c>
      <c r="V13" s="1033">
        <v>0</v>
      </c>
      <c r="W13" s="1032">
        <v>0</v>
      </c>
      <c r="X13" s="1033">
        <v>0</v>
      </c>
      <c r="Y13" s="1032">
        <v>0</v>
      </c>
      <c r="Z13" s="1033">
        <v>0</v>
      </c>
      <c r="AA13" s="1034">
        <f t="shared" si="3"/>
        <v>0</v>
      </c>
      <c r="AB13" s="1032">
        <v>0</v>
      </c>
      <c r="AC13" s="1033">
        <v>0</v>
      </c>
      <c r="AD13" s="1032">
        <v>0</v>
      </c>
      <c r="AE13" s="1032">
        <v>0</v>
      </c>
      <c r="AF13" s="1033">
        <v>0</v>
      </c>
      <c r="AG13" s="1034">
        <f t="shared" si="4"/>
        <v>0</v>
      </c>
      <c r="AH13" s="1032">
        <v>0</v>
      </c>
      <c r="AI13" s="1033">
        <v>0</v>
      </c>
      <c r="AJ13" s="1032">
        <v>0</v>
      </c>
      <c r="AK13" s="1032">
        <v>0</v>
      </c>
      <c r="AL13" s="1033">
        <v>0</v>
      </c>
      <c r="AM13" s="1034">
        <f t="shared" si="5"/>
        <v>0</v>
      </c>
      <c r="AN13" s="1032">
        <v>0</v>
      </c>
      <c r="AO13" s="1033">
        <v>0</v>
      </c>
      <c r="AP13" s="1032">
        <v>0</v>
      </c>
      <c r="AQ13" s="1033">
        <v>0</v>
      </c>
      <c r="AR13" s="1032">
        <v>0</v>
      </c>
      <c r="AS13" s="1034">
        <f t="shared" si="6"/>
        <v>0</v>
      </c>
      <c r="AT13" s="1032">
        <v>0</v>
      </c>
      <c r="AU13" s="1033">
        <v>0</v>
      </c>
      <c r="AV13" s="1032">
        <v>0</v>
      </c>
      <c r="AW13" s="1033">
        <v>0</v>
      </c>
      <c r="AX13" s="1032">
        <v>0</v>
      </c>
      <c r="AY13" s="1034">
        <f t="shared" si="7"/>
        <v>0</v>
      </c>
      <c r="AZ13" s="1033">
        <v>0</v>
      </c>
      <c r="BA13" s="1032">
        <v>0</v>
      </c>
      <c r="BB13" s="1033">
        <v>0</v>
      </c>
      <c r="BC13" s="1032">
        <v>0</v>
      </c>
      <c r="BD13" s="1033">
        <v>0</v>
      </c>
      <c r="BE13" s="1034">
        <f t="shared" si="8"/>
        <v>0</v>
      </c>
      <c r="BF13" s="1033">
        <v>0</v>
      </c>
      <c r="BG13" s="1032">
        <v>0</v>
      </c>
      <c r="BH13" s="1033">
        <v>0</v>
      </c>
      <c r="BI13" s="1032">
        <v>0</v>
      </c>
      <c r="BJ13" s="1033">
        <v>0</v>
      </c>
      <c r="BK13" s="1034">
        <f t="shared" si="9"/>
        <v>0</v>
      </c>
      <c r="BL13" s="1033">
        <v>0</v>
      </c>
      <c r="BM13" s="1032">
        <v>0</v>
      </c>
      <c r="BN13" s="1033">
        <v>0</v>
      </c>
      <c r="BO13" s="1032">
        <v>0</v>
      </c>
      <c r="BP13" s="1033">
        <v>0</v>
      </c>
      <c r="BQ13" s="1034">
        <f t="shared" si="10"/>
        <v>0</v>
      </c>
      <c r="BR13" s="1033">
        <v>0</v>
      </c>
      <c r="BS13" s="1032">
        <v>0</v>
      </c>
      <c r="BT13" s="1033">
        <v>0</v>
      </c>
      <c r="BU13" s="1032">
        <v>0</v>
      </c>
      <c r="BV13" s="1033">
        <v>0</v>
      </c>
      <c r="BW13" s="1034">
        <f t="shared" si="11"/>
        <v>0</v>
      </c>
    </row>
    <row r="14" spans="1:75" ht="15" customHeight="1" x14ac:dyDescent="0.25">
      <c r="A14" s="1026"/>
      <c r="B14" s="1023" t="str">
        <f>'תקציב קבוע'!D91</f>
        <v>אחר</v>
      </c>
      <c r="C14" s="1031">
        <f>'תקציב קבוע'!E91</f>
        <v>0</v>
      </c>
      <c r="D14" s="1032">
        <v>0</v>
      </c>
      <c r="E14" s="1033">
        <v>0</v>
      </c>
      <c r="F14" s="1032">
        <v>0</v>
      </c>
      <c r="G14" s="1033">
        <v>0</v>
      </c>
      <c r="H14" s="1032">
        <v>0</v>
      </c>
      <c r="I14" s="1034">
        <f t="shared" si="0"/>
        <v>0</v>
      </c>
      <c r="J14" s="1033">
        <v>0</v>
      </c>
      <c r="K14" s="1032">
        <v>0</v>
      </c>
      <c r="L14" s="1033">
        <v>0</v>
      </c>
      <c r="M14" s="1032">
        <v>0</v>
      </c>
      <c r="N14" s="1033">
        <v>0</v>
      </c>
      <c r="O14" s="1034">
        <f t="shared" si="1"/>
        <v>0</v>
      </c>
      <c r="P14" s="1032">
        <v>0</v>
      </c>
      <c r="Q14" s="1033">
        <v>0</v>
      </c>
      <c r="R14" s="1032">
        <v>0</v>
      </c>
      <c r="S14" s="1033">
        <v>0</v>
      </c>
      <c r="T14" s="1032">
        <v>0</v>
      </c>
      <c r="U14" s="1034">
        <f t="shared" si="2"/>
        <v>0</v>
      </c>
      <c r="V14" s="1033">
        <v>0</v>
      </c>
      <c r="W14" s="1032">
        <v>0</v>
      </c>
      <c r="X14" s="1033">
        <v>0</v>
      </c>
      <c r="Y14" s="1032">
        <v>0</v>
      </c>
      <c r="Z14" s="1033">
        <v>0</v>
      </c>
      <c r="AA14" s="1034">
        <f t="shared" si="3"/>
        <v>0</v>
      </c>
      <c r="AB14" s="1032">
        <v>0</v>
      </c>
      <c r="AC14" s="1033">
        <v>0</v>
      </c>
      <c r="AD14" s="1032">
        <v>0</v>
      </c>
      <c r="AE14" s="1032">
        <v>0</v>
      </c>
      <c r="AF14" s="1033">
        <v>0</v>
      </c>
      <c r="AG14" s="1034">
        <f t="shared" si="4"/>
        <v>0</v>
      </c>
      <c r="AH14" s="1032">
        <v>0</v>
      </c>
      <c r="AI14" s="1033">
        <v>0</v>
      </c>
      <c r="AJ14" s="1032">
        <v>0</v>
      </c>
      <c r="AK14" s="1032">
        <v>0</v>
      </c>
      <c r="AL14" s="1033">
        <v>0</v>
      </c>
      <c r="AM14" s="1034">
        <f t="shared" si="5"/>
        <v>0</v>
      </c>
      <c r="AN14" s="1032">
        <v>0</v>
      </c>
      <c r="AO14" s="1033">
        <v>0</v>
      </c>
      <c r="AP14" s="1032">
        <v>0</v>
      </c>
      <c r="AQ14" s="1033">
        <v>0</v>
      </c>
      <c r="AR14" s="1032">
        <v>0</v>
      </c>
      <c r="AS14" s="1034">
        <f t="shared" si="6"/>
        <v>0</v>
      </c>
      <c r="AT14" s="1032">
        <v>0</v>
      </c>
      <c r="AU14" s="1033">
        <v>0</v>
      </c>
      <c r="AV14" s="1032">
        <v>0</v>
      </c>
      <c r="AW14" s="1033">
        <v>0</v>
      </c>
      <c r="AX14" s="1032">
        <v>0</v>
      </c>
      <c r="AY14" s="1034">
        <f t="shared" si="7"/>
        <v>0</v>
      </c>
      <c r="AZ14" s="1033">
        <v>0</v>
      </c>
      <c r="BA14" s="1032">
        <v>0</v>
      </c>
      <c r="BB14" s="1033">
        <v>0</v>
      </c>
      <c r="BC14" s="1032">
        <v>0</v>
      </c>
      <c r="BD14" s="1033">
        <v>0</v>
      </c>
      <c r="BE14" s="1034">
        <f t="shared" si="8"/>
        <v>0</v>
      </c>
      <c r="BF14" s="1033">
        <v>0</v>
      </c>
      <c r="BG14" s="1032">
        <v>0</v>
      </c>
      <c r="BH14" s="1033">
        <v>0</v>
      </c>
      <c r="BI14" s="1032">
        <v>0</v>
      </c>
      <c r="BJ14" s="1033">
        <v>0</v>
      </c>
      <c r="BK14" s="1034">
        <f t="shared" si="9"/>
        <v>0</v>
      </c>
      <c r="BL14" s="1033">
        <v>0</v>
      </c>
      <c r="BM14" s="1032">
        <v>0</v>
      </c>
      <c r="BN14" s="1033">
        <v>0</v>
      </c>
      <c r="BO14" s="1032">
        <v>0</v>
      </c>
      <c r="BP14" s="1033">
        <v>0</v>
      </c>
      <c r="BQ14" s="1034">
        <f t="shared" si="10"/>
        <v>0</v>
      </c>
      <c r="BR14" s="1033">
        <v>0</v>
      </c>
      <c r="BS14" s="1032">
        <v>0</v>
      </c>
      <c r="BT14" s="1033">
        <v>0</v>
      </c>
      <c r="BU14" s="1032">
        <v>0</v>
      </c>
      <c r="BV14" s="1033">
        <v>0</v>
      </c>
      <c r="BW14" s="1034">
        <f t="shared" si="11"/>
        <v>0</v>
      </c>
    </row>
    <row r="15" spans="1:75" ht="15" customHeight="1" x14ac:dyDescent="0.25">
      <c r="A15" s="1026"/>
      <c r="B15" s="1023" t="str">
        <f>'תקציב קבוע'!D92</f>
        <v>אחר</v>
      </c>
      <c r="C15" s="1031">
        <f>'תקציב קבוע'!E92</f>
        <v>0</v>
      </c>
      <c r="D15" s="1032">
        <v>0</v>
      </c>
      <c r="E15" s="1033">
        <v>0</v>
      </c>
      <c r="F15" s="1032">
        <v>0</v>
      </c>
      <c r="G15" s="1033">
        <v>0</v>
      </c>
      <c r="H15" s="1032">
        <v>0</v>
      </c>
      <c r="I15" s="1034">
        <f t="shared" si="0"/>
        <v>0</v>
      </c>
      <c r="J15" s="1033">
        <v>0</v>
      </c>
      <c r="K15" s="1032">
        <v>0</v>
      </c>
      <c r="L15" s="1033">
        <v>0</v>
      </c>
      <c r="M15" s="1032">
        <v>0</v>
      </c>
      <c r="N15" s="1033">
        <v>0</v>
      </c>
      <c r="O15" s="1034">
        <f t="shared" si="1"/>
        <v>0</v>
      </c>
      <c r="P15" s="1032">
        <v>0</v>
      </c>
      <c r="Q15" s="1033">
        <v>0</v>
      </c>
      <c r="R15" s="1032">
        <v>0</v>
      </c>
      <c r="S15" s="1033">
        <v>0</v>
      </c>
      <c r="T15" s="1032">
        <v>0</v>
      </c>
      <c r="U15" s="1034">
        <f t="shared" si="2"/>
        <v>0</v>
      </c>
      <c r="V15" s="1033">
        <v>0</v>
      </c>
      <c r="W15" s="1032">
        <v>0</v>
      </c>
      <c r="X15" s="1033">
        <v>0</v>
      </c>
      <c r="Y15" s="1032">
        <v>0</v>
      </c>
      <c r="Z15" s="1033">
        <v>0</v>
      </c>
      <c r="AA15" s="1034">
        <f t="shared" si="3"/>
        <v>0</v>
      </c>
      <c r="AB15" s="1032">
        <v>0</v>
      </c>
      <c r="AC15" s="1033">
        <v>0</v>
      </c>
      <c r="AD15" s="1032">
        <v>0</v>
      </c>
      <c r="AE15" s="1032">
        <v>0</v>
      </c>
      <c r="AF15" s="1033">
        <v>0</v>
      </c>
      <c r="AG15" s="1034">
        <f t="shared" si="4"/>
        <v>0</v>
      </c>
      <c r="AH15" s="1032">
        <v>0</v>
      </c>
      <c r="AI15" s="1033">
        <v>0</v>
      </c>
      <c r="AJ15" s="1032">
        <v>0</v>
      </c>
      <c r="AK15" s="1032">
        <v>0</v>
      </c>
      <c r="AL15" s="1033">
        <v>0</v>
      </c>
      <c r="AM15" s="1034">
        <f t="shared" si="5"/>
        <v>0</v>
      </c>
      <c r="AN15" s="1032">
        <v>0</v>
      </c>
      <c r="AO15" s="1033">
        <v>0</v>
      </c>
      <c r="AP15" s="1032">
        <v>0</v>
      </c>
      <c r="AQ15" s="1033">
        <v>0</v>
      </c>
      <c r="AR15" s="1032">
        <v>0</v>
      </c>
      <c r="AS15" s="1034">
        <f t="shared" si="6"/>
        <v>0</v>
      </c>
      <c r="AT15" s="1032">
        <v>0</v>
      </c>
      <c r="AU15" s="1033">
        <v>0</v>
      </c>
      <c r="AV15" s="1032">
        <v>0</v>
      </c>
      <c r="AW15" s="1033">
        <v>0</v>
      </c>
      <c r="AX15" s="1032">
        <v>0</v>
      </c>
      <c r="AY15" s="1034">
        <f t="shared" si="7"/>
        <v>0</v>
      </c>
      <c r="AZ15" s="1033">
        <v>0</v>
      </c>
      <c r="BA15" s="1032">
        <v>0</v>
      </c>
      <c r="BB15" s="1033">
        <v>0</v>
      </c>
      <c r="BC15" s="1032">
        <v>0</v>
      </c>
      <c r="BD15" s="1033">
        <v>0</v>
      </c>
      <c r="BE15" s="1034">
        <f t="shared" si="8"/>
        <v>0</v>
      </c>
      <c r="BF15" s="1033">
        <v>0</v>
      </c>
      <c r="BG15" s="1032">
        <v>0</v>
      </c>
      <c r="BH15" s="1033">
        <v>0</v>
      </c>
      <c r="BI15" s="1032">
        <v>0</v>
      </c>
      <c r="BJ15" s="1033">
        <v>0</v>
      </c>
      <c r="BK15" s="1034">
        <f t="shared" si="9"/>
        <v>0</v>
      </c>
      <c r="BL15" s="1033">
        <v>0</v>
      </c>
      <c r="BM15" s="1032">
        <v>0</v>
      </c>
      <c r="BN15" s="1033">
        <v>0</v>
      </c>
      <c r="BO15" s="1032">
        <v>0</v>
      </c>
      <c r="BP15" s="1033">
        <v>0</v>
      </c>
      <c r="BQ15" s="1034">
        <f t="shared" si="10"/>
        <v>0</v>
      </c>
      <c r="BR15" s="1033">
        <v>0</v>
      </c>
      <c r="BS15" s="1032">
        <v>0</v>
      </c>
      <c r="BT15" s="1033">
        <v>0</v>
      </c>
      <c r="BU15" s="1032">
        <v>0</v>
      </c>
      <c r="BV15" s="1033">
        <v>0</v>
      </c>
      <c r="BW15" s="1034">
        <f t="shared" si="11"/>
        <v>0</v>
      </c>
    </row>
    <row r="16" spans="1:75" ht="15" customHeight="1" x14ac:dyDescent="0.25">
      <c r="A16" s="1026"/>
      <c r="B16" s="1023" t="str">
        <f>'תקציב קבוע'!D93</f>
        <v>אחר</v>
      </c>
      <c r="C16" s="1031">
        <f>'תקציב קבוע'!E93</f>
        <v>0</v>
      </c>
      <c r="D16" s="1032">
        <v>0</v>
      </c>
      <c r="E16" s="1033">
        <v>0</v>
      </c>
      <c r="F16" s="1032">
        <v>0</v>
      </c>
      <c r="G16" s="1033">
        <v>0</v>
      </c>
      <c r="H16" s="1032">
        <v>0</v>
      </c>
      <c r="I16" s="1034">
        <f t="shared" si="0"/>
        <v>0</v>
      </c>
      <c r="J16" s="1033">
        <v>0</v>
      </c>
      <c r="K16" s="1032">
        <v>0</v>
      </c>
      <c r="L16" s="1033">
        <v>0</v>
      </c>
      <c r="M16" s="1032">
        <v>0</v>
      </c>
      <c r="N16" s="1033">
        <v>0</v>
      </c>
      <c r="O16" s="1034">
        <f t="shared" si="1"/>
        <v>0</v>
      </c>
      <c r="P16" s="1032">
        <v>0</v>
      </c>
      <c r="Q16" s="1033">
        <v>0</v>
      </c>
      <c r="R16" s="1032">
        <v>0</v>
      </c>
      <c r="S16" s="1033">
        <v>0</v>
      </c>
      <c r="T16" s="1032">
        <v>0</v>
      </c>
      <c r="U16" s="1034">
        <f t="shared" si="2"/>
        <v>0</v>
      </c>
      <c r="V16" s="1033">
        <v>0</v>
      </c>
      <c r="W16" s="1032">
        <v>0</v>
      </c>
      <c r="X16" s="1033">
        <v>0</v>
      </c>
      <c r="Y16" s="1032">
        <v>0</v>
      </c>
      <c r="Z16" s="1033">
        <v>0</v>
      </c>
      <c r="AA16" s="1034">
        <f t="shared" si="3"/>
        <v>0</v>
      </c>
      <c r="AB16" s="1032">
        <v>0</v>
      </c>
      <c r="AC16" s="1033">
        <v>0</v>
      </c>
      <c r="AD16" s="1032">
        <v>0</v>
      </c>
      <c r="AE16" s="1032">
        <v>0</v>
      </c>
      <c r="AF16" s="1033">
        <v>0</v>
      </c>
      <c r="AG16" s="1034">
        <f t="shared" si="4"/>
        <v>0</v>
      </c>
      <c r="AH16" s="1032">
        <v>0</v>
      </c>
      <c r="AI16" s="1033">
        <v>0</v>
      </c>
      <c r="AJ16" s="1032">
        <v>0</v>
      </c>
      <c r="AK16" s="1032">
        <v>0</v>
      </c>
      <c r="AL16" s="1033">
        <v>0</v>
      </c>
      <c r="AM16" s="1034">
        <f t="shared" si="5"/>
        <v>0</v>
      </c>
      <c r="AN16" s="1032">
        <v>0</v>
      </c>
      <c r="AO16" s="1033">
        <v>0</v>
      </c>
      <c r="AP16" s="1032">
        <v>0</v>
      </c>
      <c r="AQ16" s="1033">
        <v>0</v>
      </c>
      <c r="AR16" s="1032">
        <v>0</v>
      </c>
      <c r="AS16" s="1034">
        <f t="shared" si="6"/>
        <v>0</v>
      </c>
      <c r="AT16" s="1032">
        <v>0</v>
      </c>
      <c r="AU16" s="1033">
        <v>0</v>
      </c>
      <c r="AV16" s="1032">
        <v>0</v>
      </c>
      <c r="AW16" s="1033">
        <v>0</v>
      </c>
      <c r="AX16" s="1032">
        <v>0</v>
      </c>
      <c r="AY16" s="1034">
        <f t="shared" si="7"/>
        <v>0</v>
      </c>
      <c r="AZ16" s="1033">
        <v>0</v>
      </c>
      <c r="BA16" s="1032">
        <v>0</v>
      </c>
      <c r="BB16" s="1033">
        <v>0</v>
      </c>
      <c r="BC16" s="1032">
        <v>0</v>
      </c>
      <c r="BD16" s="1033">
        <v>0</v>
      </c>
      <c r="BE16" s="1034">
        <f t="shared" si="8"/>
        <v>0</v>
      </c>
      <c r="BF16" s="1033">
        <v>0</v>
      </c>
      <c r="BG16" s="1032">
        <v>0</v>
      </c>
      <c r="BH16" s="1033">
        <v>0</v>
      </c>
      <c r="BI16" s="1032">
        <v>0</v>
      </c>
      <c r="BJ16" s="1033">
        <v>0</v>
      </c>
      <c r="BK16" s="1034">
        <f t="shared" si="9"/>
        <v>0</v>
      </c>
      <c r="BL16" s="1033">
        <v>0</v>
      </c>
      <c r="BM16" s="1032">
        <v>0</v>
      </c>
      <c r="BN16" s="1033">
        <v>0</v>
      </c>
      <c r="BO16" s="1032">
        <v>0</v>
      </c>
      <c r="BP16" s="1033">
        <v>0</v>
      </c>
      <c r="BQ16" s="1034">
        <f t="shared" si="10"/>
        <v>0</v>
      </c>
      <c r="BR16" s="1033">
        <v>0</v>
      </c>
      <c r="BS16" s="1032">
        <v>0</v>
      </c>
      <c r="BT16" s="1033">
        <v>0</v>
      </c>
      <c r="BU16" s="1032">
        <v>0</v>
      </c>
      <c r="BV16" s="1033">
        <v>0</v>
      </c>
      <c r="BW16" s="1034">
        <f t="shared" si="11"/>
        <v>0</v>
      </c>
    </row>
    <row r="17" spans="1:75" ht="15" customHeight="1" x14ac:dyDescent="0.25">
      <c r="A17" s="1026"/>
      <c r="B17" s="1023" t="str">
        <f>'תקציב קבוע'!D94</f>
        <v>אחר</v>
      </c>
      <c r="C17" s="1031">
        <f>'תקציב קבוע'!E94</f>
        <v>0</v>
      </c>
      <c r="D17" s="1032">
        <v>0</v>
      </c>
      <c r="E17" s="1033">
        <v>0</v>
      </c>
      <c r="F17" s="1032">
        <v>0</v>
      </c>
      <c r="G17" s="1033">
        <v>0</v>
      </c>
      <c r="H17" s="1032">
        <v>0</v>
      </c>
      <c r="I17" s="1034">
        <f t="shared" si="0"/>
        <v>0</v>
      </c>
      <c r="J17" s="1033">
        <v>0</v>
      </c>
      <c r="K17" s="1032">
        <v>0</v>
      </c>
      <c r="L17" s="1033">
        <v>0</v>
      </c>
      <c r="M17" s="1032">
        <v>0</v>
      </c>
      <c r="N17" s="1033">
        <v>0</v>
      </c>
      <c r="O17" s="1034">
        <f t="shared" si="1"/>
        <v>0</v>
      </c>
      <c r="P17" s="1032">
        <v>0</v>
      </c>
      <c r="Q17" s="1033">
        <v>0</v>
      </c>
      <c r="R17" s="1032">
        <v>0</v>
      </c>
      <c r="S17" s="1033">
        <v>0</v>
      </c>
      <c r="T17" s="1032">
        <v>0</v>
      </c>
      <c r="U17" s="1034">
        <f t="shared" si="2"/>
        <v>0</v>
      </c>
      <c r="V17" s="1033">
        <v>0</v>
      </c>
      <c r="W17" s="1032">
        <v>0</v>
      </c>
      <c r="X17" s="1033">
        <v>0</v>
      </c>
      <c r="Y17" s="1032">
        <v>0</v>
      </c>
      <c r="Z17" s="1033">
        <v>0</v>
      </c>
      <c r="AA17" s="1034">
        <f t="shared" si="3"/>
        <v>0</v>
      </c>
      <c r="AB17" s="1032">
        <v>0</v>
      </c>
      <c r="AC17" s="1033">
        <v>0</v>
      </c>
      <c r="AD17" s="1032">
        <v>0</v>
      </c>
      <c r="AE17" s="1032">
        <v>0</v>
      </c>
      <c r="AF17" s="1033">
        <v>0</v>
      </c>
      <c r="AG17" s="1034">
        <f t="shared" si="4"/>
        <v>0</v>
      </c>
      <c r="AH17" s="1032">
        <v>0</v>
      </c>
      <c r="AI17" s="1033">
        <v>0</v>
      </c>
      <c r="AJ17" s="1032">
        <v>0</v>
      </c>
      <c r="AK17" s="1032">
        <v>0</v>
      </c>
      <c r="AL17" s="1033">
        <v>0</v>
      </c>
      <c r="AM17" s="1034">
        <f t="shared" si="5"/>
        <v>0</v>
      </c>
      <c r="AN17" s="1032">
        <v>0</v>
      </c>
      <c r="AO17" s="1033">
        <v>0</v>
      </c>
      <c r="AP17" s="1032">
        <v>0</v>
      </c>
      <c r="AQ17" s="1033">
        <v>0</v>
      </c>
      <c r="AR17" s="1032">
        <v>0</v>
      </c>
      <c r="AS17" s="1034">
        <f t="shared" si="6"/>
        <v>0</v>
      </c>
      <c r="AT17" s="1032">
        <v>0</v>
      </c>
      <c r="AU17" s="1033">
        <v>0</v>
      </c>
      <c r="AV17" s="1032">
        <v>0</v>
      </c>
      <c r="AW17" s="1033">
        <v>0</v>
      </c>
      <c r="AX17" s="1032">
        <v>0</v>
      </c>
      <c r="AY17" s="1034">
        <f t="shared" si="7"/>
        <v>0</v>
      </c>
      <c r="AZ17" s="1033">
        <v>0</v>
      </c>
      <c r="BA17" s="1032">
        <v>0</v>
      </c>
      <c r="BB17" s="1033">
        <v>0</v>
      </c>
      <c r="BC17" s="1032">
        <v>0</v>
      </c>
      <c r="BD17" s="1033">
        <v>0</v>
      </c>
      <c r="BE17" s="1034">
        <f t="shared" si="8"/>
        <v>0</v>
      </c>
      <c r="BF17" s="1033">
        <v>0</v>
      </c>
      <c r="BG17" s="1032">
        <v>0</v>
      </c>
      <c r="BH17" s="1033">
        <v>0</v>
      </c>
      <c r="BI17" s="1032">
        <v>0</v>
      </c>
      <c r="BJ17" s="1033">
        <v>0</v>
      </c>
      <c r="BK17" s="1034">
        <f t="shared" si="9"/>
        <v>0</v>
      </c>
      <c r="BL17" s="1033">
        <v>0</v>
      </c>
      <c r="BM17" s="1032">
        <v>0</v>
      </c>
      <c r="BN17" s="1033">
        <v>0</v>
      </c>
      <c r="BO17" s="1032">
        <v>0</v>
      </c>
      <c r="BP17" s="1033">
        <v>0</v>
      </c>
      <c r="BQ17" s="1034">
        <f t="shared" si="10"/>
        <v>0</v>
      </c>
      <c r="BR17" s="1033">
        <v>0</v>
      </c>
      <c r="BS17" s="1032">
        <v>0</v>
      </c>
      <c r="BT17" s="1033">
        <v>0</v>
      </c>
      <c r="BU17" s="1032">
        <v>0</v>
      </c>
      <c r="BV17" s="1033">
        <v>0</v>
      </c>
      <c r="BW17" s="1034">
        <f t="shared" si="11"/>
        <v>0</v>
      </c>
    </row>
    <row r="18" spans="1:75" ht="15" customHeight="1" x14ac:dyDescent="0.25">
      <c r="A18" s="1026"/>
      <c r="B18" s="1023" t="str">
        <f>'תקציב קבוע'!D95</f>
        <v>אחר</v>
      </c>
      <c r="C18" s="1031">
        <f>'תקציב קבוע'!E95</f>
        <v>0</v>
      </c>
      <c r="D18" s="1032">
        <v>0</v>
      </c>
      <c r="E18" s="1033">
        <v>0</v>
      </c>
      <c r="F18" s="1032">
        <v>0</v>
      </c>
      <c r="G18" s="1033">
        <v>0</v>
      </c>
      <c r="H18" s="1032">
        <v>0</v>
      </c>
      <c r="I18" s="1034">
        <f t="shared" si="0"/>
        <v>0</v>
      </c>
      <c r="J18" s="1033">
        <v>0</v>
      </c>
      <c r="K18" s="1032">
        <v>0</v>
      </c>
      <c r="L18" s="1033">
        <v>0</v>
      </c>
      <c r="M18" s="1032">
        <v>0</v>
      </c>
      <c r="N18" s="1033">
        <v>0</v>
      </c>
      <c r="O18" s="1034">
        <f t="shared" si="1"/>
        <v>0</v>
      </c>
      <c r="P18" s="1032">
        <v>0</v>
      </c>
      <c r="Q18" s="1033">
        <v>0</v>
      </c>
      <c r="R18" s="1032">
        <v>0</v>
      </c>
      <c r="S18" s="1033">
        <v>0</v>
      </c>
      <c r="T18" s="1032">
        <v>0</v>
      </c>
      <c r="U18" s="1034">
        <f t="shared" si="2"/>
        <v>0</v>
      </c>
      <c r="V18" s="1033">
        <v>0</v>
      </c>
      <c r="W18" s="1032">
        <v>0</v>
      </c>
      <c r="X18" s="1033">
        <v>0</v>
      </c>
      <c r="Y18" s="1032">
        <v>0</v>
      </c>
      <c r="Z18" s="1033">
        <v>0</v>
      </c>
      <c r="AA18" s="1034">
        <f t="shared" si="3"/>
        <v>0</v>
      </c>
      <c r="AB18" s="1032">
        <v>0</v>
      </c>
      <c r="AC18" s="1033">
        <v>0</v>
      </c>
      <c r="AD18" s="1032">
        <v>0</v>
      </c>
      <c r="AE18" s="1032">
        <v>0</v>
      </c>
      <c r="AF18" s="1033">
        <v>0</v>
      </c>
      <c r="AG18" s="1034">
        <f t="shared" si="4"/>
        <v>0</v>
      </c>
      <c r="AH18" s="1032">
        <v>0</v>
      </c>
      <c r="AI18" s="1033">
        <v>0</v>
      </c>
      <c r="AJ18" s="1032">
        <v>0</v>
      </c>
      <c r="AK18" s="1032">
        <v>0</v>
      </c>
      <c r="AL18" s="1033">
        <v>0</v>
      </c>
      <c r="AM18" s="1034">
        <f t="shared" si="5"/>
        <v>0</v>
      </c>
      <c r="AN18" s="1032">
        <v>0</v>
      </c>
      <c r="AO18" s="1033">
        <v>0</v>
      </c>
      <c r="AP18" s="1032">
        <v>0</v>
      </c>
      <c r="AQ18" s="1033">
        <v>0</v>
      </c>
      <c r="AR18" s="1032">
        <v>0</v>
      </c>
      <c r="AS18" s="1034">
        <f t="shared" si="6"/>
        <v>0</v>
      </c>
      <c r="AT18" s="1032">
        <v>0</v>
      </c>
      <c r="AU18" s="1033">
        <v>0</v>
      </c>
      <c r="AV18" s="1032">
        <v>0</v>
      </c>
      <c r="AW18" s="1033">
        <v>0</v>
      </c>
      <c r="AX18" s="1032">
        <v>0</v>
      </c>
      <c r="AY18" s="1034">
        <f t="shared" si="7"/>
        <v>0</v>
      </c>
      <c r="AZ18" s="1033">
        <v>0</v>
      </c>
      <c r="BA18" s="1032">
        <v>0</v>
      </c>
      <c r="BB18" s="1033">
        <v>0</v>
      </c>
      <c r="BC18" s="1032">
        <v>0</v>
      </c>
      <c r="BD18" s="1033">
        <v>0</v>
      </c>
      <c r="BE18" s="1034">
        <f t="shared" si="8"/>
        <v>0</v>
      </c>
      <c r="BF18" s="1033">
        <v>0</v>
      </c>
      <c r="BG18" s="1032">
        <v>0</v>
      </c>
      <c r="BH18" s="1033">
        <v>0</v>
      </c>
      <c r="BI18" s="1032">
        <v>0</v>
      </c>
      <c r="BJ18" s="1033">
        <v>0</v>
      </c>
      <c r="BK18" s="1034">
        <f t="shared" si="9"/>
        <v>0</v>
      </c>
      <c r="BL18" s="1033">
        <v>0</v>
      </c>
      <c r="BM18" s="1032">
        <v>0</v>
      </c>
      <c r="BN18" s="1033">
        <v>0</v>
      </c>
      <c r="BO18" s="1032">
        <v>0</v>
      </c>
      <c r="BP18" s="1033">
        <v>0</v>
      </c>
      <c r="BQ18" s="1034">
        <f t="shared" si="10"/>
        <v>0</v>
      </c>
      <c r="BR18" s="1033">
        <v>0</v>
      </c>
      <c r="BS18" s="1032">
        <v>0</v>
      </c>
      <c r="BT18" s="1033">
        <v>0</v>
      </c>
      <c r="BU18" s="1032">
        <v>0</v>
      </c>
      <c r="BV18" s="1033">
        <v>0</v>
      </c>
      <c r="BW18" s="1034">
        <f t="shared" si="11"/>
        <v>0</v>
      </c>
    </row>
    <row r="19" spans="1:75" ht="15" customHeight="1" x14ac:dyDescent="0.25">
      <c r="A19" s="1026"/>
      <c r="B19" s="1023" t="str">
        <f>'תקציב קבוע'!D96</f>
        <v>אחר</v>
      </c>
      <c r="C19" s="1031">
        <f>'תקציב קבוע'!E96</f>
        <v>0</v>
      </c>
      <c r="D19" s="1032">
        <v>0</v>
      </c>
      <c r="E19" s="1033">
        <v>0</v>
      </c>
      <c r="F19" s="1032">
        <v>0</v>
      </c>
      <c r="G19" s="1033">
        <v>0</v>
      </c>
      <c r="H19" s="1032">
        <v>0</v>
      </c>
      <c r="I19" s="1034">
        <f t="shared" si="0"/>
        <v>0</v>
      </c>
      <c r="J19" s="1033">
        <v>0</v>
      </c>
      <c r="K19" s="1032">
        <v>0</v>
      </c>
      <c r="L19" s="1033">
        <v>0</v>
      </c>
      <c r="M19" s="1032">
        <v>0</v>
      </c>
      <c r="N19" s="1033">
        <v>0</v>
      </c>
      <c r="O19" s="1034">
        <f t="shared" si="1"/>
        <v>0</v>
      </c>
      <c r="P19" s="1032">
        <v>0</v>
      </c>
      <c r="Q19" s="1033">
        <v>0</v>
      </c>
      <c r="R19" s="1032">
        <v>0</v>
      </c>
      <c r="S19" s="1033">
        <v>0</v>
      </c>
      <c r="T19" s="1032">
        <v>0</v>
      </c>
      <c r="U19" s="1034">
        <f t="shared" si="2"/>
        <v>0</v>
      </c>
      <c r="V19" s="1033">
        <v>0</v>
      </c>
      <c r="W19" s="1032">
        <v>0</v>
      </c>
      <c r="X19" s="1033">
        <v>0</v>
      </c>
      <c r="Y19" s="1032">
        <v>0</v>
      </c>
      <c r="Z19" s="1033">
        <v>0</v>
      </c>
      <c r="AA19" s="1034">
        <f t="shared" si="3"/>
        <v>0</v>
      </c>
      <c r="AB19" s="1032">
        <v>0</v>
      </c>
      <c r="AC19" s="1033">
        <v>0</v>
      </c>
      <c r="AD19" s="1032">
        <v>0</v>
      </c>
      <c r="AE19" s="1032">
        <v>0</v>
      </c>
      <c r="AF19" s="1033">
        <v>0</v>
      </c>
      <c r="AG19" s="1034">
        <f t="shared" si="4"/>
        <v>0</v>
      </c>
      <c r="AH19" s="1032">
        <v>0</v>
      </c>
      <c r="AI19" s="1033">
        <v>0</v>
      </c>
      <c r="AJ19" s="1032">
        <v>0</v>
      </c>
      <c r="AK19" s="1032">
        <v>0</v>
      </c>
      <c r="AL19" s="1033">
        <v>0</v>
      </c>
      <c r="AM19" s="1034">
        <f t="shared" si="5"/>
        <v>0</v>
      </c>
      <c r="AN19" s="1032">
        <v>0</v>
      </c>
      <c r="AO19" s="1033">
        <v>0</v>
      </c>
      <c r="AP19" s="1032">
        <v>0</v>
      </c>
      <c r="AQ19" s="1033">
        <v>0</v>
      </c>
      <c r="AR19" s="1032">
        <v>0</v>
      </c>
      <c r="AS19" s="1034">
        <f t="shared" si="6"/>
        <v>0</v>
      </c>
      <c r="AT19" s="1032">
        <v>0</v>
      </c>
      <c r="AU19" s="1033">
        <v>0</v>
      </c>
      <c r="AV19" s="1032">
        <v>0</v>
      </c>
      <c r="AW19" s="1033">
        <v>0</v>
      </c>
      <c r="AX19" s="1032">
        <v>0</v>
      </c>
      <c r="AY19" s="1034">
        <f t="shared" si="7"/>
        <v>0</v>
      </c>
      <c r="AZ19" s="1033">
        <v>0</v>
      </c>
      <c r="BA19" s="1032">
        <v>0</v>
      </c>
      <c r="BB19" s="1033">
        <v>0</v>
      </c>
      <c r="BC19" s="1032">
        <v>0</v>
      </c>
      <c r="BD19" s="1033">
        <v>0</v>
      </c>
      <c r="BE19" s="1034">
        <f t="shared" si="8"/>
        <v>0</v>
      </c>
      <c r="BF19" s="1033">
        <v>0</v>
      </c>
      <c r="BG19" s="1032">
        <v>0</v>
      </c>
      <c r="BH19" s="1033">
        <v>0</v>
      </c>
      <c r="BI19" s="1032">
        <v>0</v>
      </c>
      <c r="BJ19" s="1033">
        <v>0</v>
      </c>
      <c r="BK19" s="1034">
        <f t="shared" si="9"/>
        <v>0</v>
      </c>
      <c r="BL19" s="1033">
        <v>0</v>
      </c>
      <c r="BM19" s="1032">
        <v>0</v>
      </c>
      <c r="BN19" s="1033">
        <v>0</v>
      </c>
      <c r="BO19" s="1032">
        <v>0</v>
      </c>
      <c r="BP19" s="1033">
        <v>0</v>
      </c>
      <c r="BQ19" s="1034">
        <f t="shared" si="10"/>
        <v>0</v>
      </c>
      <c r="BR19" s="1033">
        <v>0</v>
      </c>
      <c r="BS19" s="1032">
        <v>0</v>
      </c>
      <c r="BT19" s="1033">
        <v>0</v>
      </c>
      <c r="BU19" s="1032">
        <v>0</v>
      </c>
      <c r="BV19" s="1033">
        <v>0</v>
      </c>
      <c r="BW19" s="1034">
        <f t="shared" si="11"/>
        <v>0</v>
      </c>
    </row>
    <row r="20" spans="1:75" ht="15" customHeight="1" x14ac:dyDescent="0.25">
      <c r="A20" s="1026"/>
      <c r="B20" s="1023" t="str">
        <f>'תקציב קבוע'!D97</f>
        <v>אחר</v>
      </c>
      <c r="C20" s="1031">
        <f>'תקציב קבוע'!E97</f>
        <v>0</v>
      </c>
      <c r="D20" s="1032">
        <v>0</v>
      </c>
      <c r="E20" s="1033">
        <v>0</v>
      </c>
      <c r="F20" s="1032">
        <v>0</v>
      </c>
      <c r="G20" s="1033">
        <v>0</v>
      </c>
      <c r="H20" s="1032">
        <v>0</v>
      </c>
      <c r="I20" s="1034">
        <f t="shared" si="0"/>
        <v>0</v>
      </c>
      <c r="J20" s="1033">
        <v>0</v>
      </c>
      <c r="K20" s="1032">
        <v>0</v>
      </c>
      <c r="L20" s="1033">
        <v>0</v>
      </c>
      <c r="M20" s="1032">
        <v>0</v>
      </c>
      <c r="N20" s="1033">
        <v>0</v>
      </c>
      <c r="O20" s="1034">
        <f t="shared" si="1"/>
        <v>0</v>
      </c>
      <c r="P20" s="1032">
        <v>0</v>
      </c>
      <c r="Q20" s="1033">
        <v>0</v>
      </c>
      <c r="R20" s="1032">
        <v>0</v>
      </c>
      <c r="S20" s="1033">
        <v>0</v>
      </c>
      <c r="T20" s="1032">
        <v>0</v>
      </c>
      <c r="U20" s="1034">
        <f t="shared" si="2"/>
        <v>0</v>
      </c>
      <c r="V20" s="1033">
        <v>0</v>
      </c>
      <c r="W20" s="1032">
        <v>0</v>
      </c>
      <c r="X20" s="1033">
        <v>0</v>
      </c>
      <c r="Y20" s="1032">
        <v>0</v>
      </c>
      <c r="Z20" s="1033">
        <v>0</v>
      </c>
      <c r="AA20" s="1034">
        <f t="shared" si="3"/>
        <v>0</v>
      </c>
      <c r="AB20" s="1032">
        <v>0</v>
      </c>
      <c r="AC20" s="1033">
        <v>0</v>
      </c>
      <c r="AD20" s="1032">
        <v>0</v>
      </c>
      <c r="AE20" s="1032">
        <v>0</v>
      </c>
      <c r="AF20" s="1033">
        <v>0</v>
      </c>
      <c r="AG20" s="1034">
        <f t="shared" si="4"/>
        <v>0</v>
      </c>
      <c r="AH20" s="1032">
        <v>0</v>
      </c>
      <c r="AI20" s="1033">
        <v>0</v>
      </c>
      <c r="AJ20" s="1032">
        <v>0</v>
      </c>
      <c r="AK20" s="1032">
        <v>0</v>
      </c>
      <c r="AL20" s="1033">
        <v>0</v>
      </c>
      <c r="AM20" s="1034">
        <f t="shared" si="5"/>
        <v>0</v>
      </c>
      <c r="AN20" s="1032">
        <v>0</v>
      </c>
      <c r="AO20" s="1033">
        <v>0</v>
      </c>
      <c r="AP20" s="1032">
        <v>0</v>
      </c>
      <c r="AQ20" s="1033">
        <v>0</v>
      </c>
      <c r="AR20" s="1032">
        <v>0</v>
      </c>
      <c r="AS20" s="1034">
        <f t="shared" si="6"/>
        <v>0</v>
      </c>
      <c r="AT20" s="1032">
        <v>0</v>
      </c>
      <c r="AU20" s="1033">
        <v>0</v>
      </c>
      <c r="AV20" s="1032">
        <v>0</v>
      </c>
      <c r="AW20" s="1033">
        <v>0</v>
      </c>
      <c r="AX20" s="1032">
        <v>0</v>
      </c>
      <c r="AY20" s="1034">
        <f t="shared" si="7"/>
        <v>0</v>
      </c>
      <c r="AZ20" s="1033">
        <v>0</v>
      </c>
      <c r="BA20" s="1032">
        <v>0</v>
      </c>
      <c r="BB20" s="1033">
        <v>0</v>
      </c>
      <c r="BC20" s="1032">
        <v>0</v>
      </c>
      <c r="BD20" s="1033">
        <v>0</v>
      </c>
      <c r="BE20" s="1034">
        <f t="shared" si="8"/>
        <v>0</v>
      </c>
      <c r="BF20" s="1033">
        <v>0</v>
      </c>
      <c r="BG20" s="1032">
        <v>0</v>
      </c>
      <c r="BH20" s="1033">
        <v>0</v>
      </c>
      <c r="BI20" s="1032">
        <v>0</v>
      </c>
      <c r="BJ20" s="1033">
        <v>0</v>
      </c>
      <c r="BK20" s="1034">
        <f t="shared" si="9"/>
        <v>0</v>
      </c>
      <c r="BL20" s="1033">
        <v>0</v>
      </c>
      <c r="BM20" s="1032">
        <v>0</v>
      </c>
      <c r="BN20" s="1033">
        <v>0</v>
      </c>
      <c r="BO20" s="1032">
        <v>0</v>
      </c>
      <c r="BP20" s="1033">
        <v>0</v>
      </c>
      <c r="BQ20" s="1034">
        <f t="shared" si="10"/>
        <v>0</v>
      </c>
      <c r="BR20" s="1033">
        <v>0</v>
      </c>
      <c r="BS20" s="1032">
        <v>0</v>
      </c>
      <c r="BT20" s="1033">
        <v>0</v>
      </c>
      <c r="BU20" s="1032">
        <v>0</v>
      </c>
      <c r="BV20" s="1033">
        <v>0</v>
      </c>
      <c r="BW20" s="1034">
        <f t="shared" si="11"/>
        <v>0</v>
      </c>
    </row>
    <row r="21" spans="1:75" ht="15" customHeight="1" x14ac:dyDescent="0.25">
      <c r="A21" s="1026"/>
      <c r="B21" s="1023" t="str">
        <f>'תקציב קבוע'!D98</f>
        <v>אחר</v>
      </c>
      <c r="C21" s="1031">
        <f>'תקציב קבוע'!E98</f>
        <v>0</v>
      </c>
      <c r="D21" s="1032">
        <v>0</v>
      </c>
      <c r="E21" s="1033">
        <v>0</v>
      </c>
      <c r="F21" s="1032">
        <v>0</v>
      </c>
      <c r="G21" s="1033">
        <v>0</v>
      </c>
      <c r="H21" s="1032">
        <v>0</v>
      </c>
      <c r="I21" s="1034">
        <f t="shared" si="0"/>
        <v>0</v>
      </c>
      <c r="J21" s="1033">
        <v>0</v>
      </c>
      <c r="K21" s="1032">
        <v>0</v>
      </c>
      <c r="L21" s="1033">
        <v>0</v>
      </c>
      <c r="M21" s="1032">
        <v>0</v>
      </c>
      <c r="N21" s="1033">
        <v>0</v>
      </c>
      <c r="O21" s="1034">
        <f t="shared" si="1"/>
        <v>0</v>
      </c>
      <c r="P21" s="1032">
        <v>0</v>
      </c>
      <c r="Q21" s="1033">
        <v>0</v>
      </c>
      <c r="R21" s="1032">
        <v>0</v>
      </c>
      <c r="S21" s="1033">
        <v>0</v>
      </c>
      <c r="T21" s="1032">
        <v>0</v>
      </c>
      <c r="U21" s="1034">
        <f t="shared" si="2"/>
        <v>0</v>
      </c>
      <c r="V21" s="1033">
        <v>0</v>
      </c>
      <c r="W21" s="1032">
        <v>0</v>
      </c>
      <c r="X21" s="1033">
        <v>0</v>
      </c>
      <c r="Y21" s="1032">
        <v>0</v>
      </c>
      <c r="Z21" s="1033">
        <v>0</v>
      </c>
      <c r="AA21" s="1034">
        <f t="shared" si="3"/>
        <v>0</v>
      </c>
      <c r="AB21" s="1032">
        <v>0</v>
      </c>
      <c r="AC21" s="1033">
        <v>0</v>
      </c>
      <c r="AD21" s="1032">
        <v>0</v>
      </c>
      <c r="AE21" s="1032">
        <v>0</v>
      </c>
      <c r="AF21" s="1033">
        <v>0</v>
      </c>
      <c r="AG21" s="1034">
        <f t="shared" si="4"/>
        <v>0</v>
      </c>
      <c r="AH21" s="1032">
        <v>0</v>
      </c>
      <c r="AI21" s="1033">
        <v>0</v>
      </c>
      <c r="AJ21" s="1032">
        <v>0</v>
      </c>
      <c r="AK21" s="1032">
        <v>0</v>
      </c>
      <c r="AL21" s="1033">
        <v>0</v>
      </c>
      <c r="AM21" s="1034">
        <f t="shared" si="5"/>
        <v>0</v>
      </c>
      <c r="AN21" s="1032">
        <v>0</v>
      </c>
      <c r="AO21" s="1033">
        <v>0</v>
      </c>
      <c r="AP21" s="1032">
        <v>0</v>
      </c>
      <c r="AQ21" s="1033">
        <v>0</v>
      </c>
      <c r="AR21" s="1032">
        <v>0</v>
      </c>
      <c r="AS21" s="1034">
        <f t="shared" si="6"/>
        <v>0</v>
      </c>
      <c r="AT21" s="1032">
        <v>0</v>
      </c>
      <c r="AU21" s="1033">
        <v>0</v>
      </c>
      <c r="AV21" s="1032">
        <v>0</v>
      </c>
      <c r="AW21" s="1033">
        <v>0</v>
      </c>
      <c r="AX21" s="1032">
        <v>0</v>
      </c>
      <c r="AY21" s="1034">
        <f t="shared" si="7"/>
        <v>0</v>
      </c>
      <c r="AZ21" s="1033">
        <v>0</v>
      </c>
      <c r="BA21" s="1032">
        <v>0</v>
      </c>
      <c r="BB21" s="1033">
        <v>0</v>
      </c>
      <c r="BC21" s="1032">
        <v>0</v>
      </c>
      <c r="BD21" s="1033">
        <v>0</v>
      </c>
      <c r="BE21" s="1034">
        <f t="shared" si="8"/>
        <v>0</v>
      </c>
      <c r="BF21" s="1033">
        <v>0</v>
      </c>
      <c r="BG21" s="1032">
        <v>0</v>
      </c>
      <c r="BH21" s="1033">
        <v>0</v>
      </c>
      <c r="BI21" s="1032">
        <v>0</v>
      </c>
      <c r="BJ21" s="1033">
        <v>0</v>
      </c>
      <c r="BK21" s="1034">
        <f t="shared" si="9"/>
        <v>0</v>
      </c>
      <c r="BL21" s="1033">
        <v>0</v>
      </c>
      <c r="BM21" s="1032">
        <v>0</v>
      </c>
      <c r="BN21" s="1033">
        <v>0</v>
      </c>
      <c r="BO21" s="1032">
        <v>0</v>
      </c>
      <c r="BP21" s="1033">
        <v>0</v>
      </c>
      <c r="BQ21" s="1034">
        <f t="shared" si="10"/>
        <v>0</v>
      </c>
      <c r="BR21" s="1033">
        <v>0</v>
      </c>
      <c r="BS21" s="1032">
        <v>0</v>
      </c>
      <c r="BT21" s="1033">
        <v>0</v>
      </c>
      <c r="BU21" s="1032">
        <v>0</v>
      </c>
      <c r="BV21" s="1033">
        <v>0</v>
      </c>
      <c r="BW21" s="1034">
        <f t="shared" si="11"/>
        <v>0</v>
      </c>
    </row>
    <row r="22" spans="1:75" ht="15" customHeight="1" x14ac:dyDescent="0.25">
      <c r="A22" s="1026"/>
      <c r="B22" s="1023" t="str">
        <f>'תקציב קבוע'!D99</f>
        <v>אחר</v>
      </c>
      <c r="C22" s="1031">
        <f>'תקציב קבוע'!E99</f>
        <v>0</v>
      </c>
      <c r="D22" s="1032">
        <v>0</v>
      </c>
      <c r="E22" s="1033">
        <v>0</v>
      </c>
      <c r="F22" s="1032">
        <v>0</v>
      </c>
      <c r="G22" s="1033">
        <v>0</v>
      </c>
      <c r="H22" s="1032">
        <v>0</v>
      </c>
      <c r="I22" s="1034">
        <f t="shared" si="0"/>
        <v>0</v>
      </c>
      <c r="J22" s="1033">
        <v>0</v>
      </c>
      <c r="K22" s="1032">
        <v>0</v>
      </c>
      <c r="L22" s="1033">
        <v>0</v>
      </c>
      <c r="M22" s="1032">
        <v>0</v>
      </c>
      <c r="N22" s="1033">
        <v>0</v>
      </c>
      <c r="O22" s="1034">
        <f t="shared" si="1"/>
        <v>0</v>
      </c>
      <c r="P22" s="1032">
        <v>0</v>
      </c>
      <c r="Q22" s="1033">
        <v>0</v>
      </c>
      <c r="R22" s="1032">
        <v>0</v>
      </c>
      <c r="S22" s="1033">
        <v>0</v>
      </c>
      <c r="T22" s="1032">
        <v>0</v>
      </c>
      <c r="U22" s="1034">
        <f t="shared" si="2"/>
        <v>0</v>
      </c>
      <c r="V22" s="1033">
        <v>0</v>
      </c>
      <c r="W22" s="1032">
        <v>0</v>
      </c>
      <c r="X22" s="1033">
        <v>0</v>
      </c>
      <c r="Y22" s="1032">
        <v>0</v>
      </c>
      <c r="Z22" s="1033">
        <v>0</v>
      </c>
      <c r="AA22" s="1034">
        <f t="shared" si="3"/>
        <v>0</v>
      </c>
      <c r="AB22" s="1032">
        <v>0</v>
      </c>
      <c r="AC22" s="1033">
        <v>0</v>
      </c>
      <c r="AD22" s="1032">
        <v>0</v>
      </c>
      <c r="AE22" s="1032">
        <v>0</v>
      </c>
      <c r="AF22" s="1033">
        <v>0</v>
      </c>
      <c r="AG22" s="1034">
        <f t="shared" si="4"/>
        <v>0</v>
      </c>
      <c r="AH22" s="1032">
        <v>0</v>
      </c>
      <c r="AI22" s="1033">
        <v>0</v>
      </c>
      <c r="AJ22" s="1032">
        <v>0</v>
      </c>
      <c r="AK22" s="1032">
        <v>0</v>
      </c>
      <c r="AL22" s="1033">
        <v>0</v>
      </c>
      <c r="AM22" s="1034">
        <f t="shared" si="5"/>
        <v>0</v>
      </c>
      <c r="AN22" s="1032">
        <v>0</v>
      </c>
      <c r="AO22" s="1033">
        <v>0</v>
      </c>
      <c r="AP22" s="1032">
        <v>0</v>
      </c>
      <c r="AQ22" s="1033">
        <v>0</v>
      </c>
      <c r="AR22" s="1032">
        <v>0</v>
      </c>
      <c r="AS22" s="1034">
        <f t="shared" si="6"/>
        <v>0</v>
      </c>
      <c r="AT22" s="1032">
        <v>0</v>
      </c>
      <c r="AU22" s="1033">
        <v>0</v>
      </c>
      <c r="AV22" s="1032">
        <v>0</v>
      </c>
      <c r="AW22" s="1033">
        <v>0</v>
      </c>
      <c r="AX22" s="1032">
        <v>0</v>
      </c>
      <c r="AY22" s="1034">
        <f t="shared" si="7"/>
        <v>0</v>
      </c>
      <c r="AZ22" s="1033">
        <v>0</v>
      </c>
      <c r="BA22" s="1032">
        <v>0</v>
      </c>
      <c r="BB22" s="1033">
        <v>0</v>
      </c>
      <c r="BC22" s="1032">
        <v>0</v>
      </c>
      <c r="BD22" s="1033">
        <v>0</v>
      </c>
      <c r="BE22" s="1034">
        <f t="shared" si="8"/>
        <v>0</v>
      </c>
      <c r="BF22" s="1033">
        <v>0</v>
      </c>
      <c r="BG22" s="1032">
        <v>0</v>
      </c>
      <c r="BH22" s="1033">
        <v>0</v>
      </c>
      <c r="BI22" s="1032">
        <v>0</v>
      </c>
      <c r="BJ22" s="1033">
        <v>0</v>
      </c>
      <c r="BK22" s="1034">
        <f t="shared" si="9"/>
        <v>0</v>
      </c>
      <c r="BL22" s="1033">
        <v>0</v>
      </c>
      <c r="BM22" s="1032">
        <v>0</v>
      </c>
      <c r="BN22" s="1033">
        <v>0</v>
      </c>
      <c r="BO22" s="1032">
        <v>0</v>
      </c>
      <c r="BP22" s="1033">
        <v>0</v>
      </c>
      <c r="BQ22" s="1034">
        <f t="shared" si="10"/>
        <v>0</v>
      </c>
      <c r="BR22" s="1033">
        <v>0</v>
      </c>
      <c r="BS22" s="1032">
        <v>0</v>
      </c>
      <c r="BT22" s="1033">
        <v>0</v>
      </c>
      <c r="BU22" s="1032">
        <v>0</v>
      </c>
      <c r="BV22" s="1033">
        <v>0</v>
      </c>
      <c r="BW22" s="1034">
        <f t="shared" si="11"/>
        <v>0</v>
      </c>
    </row>
    <row r="23" spans="1:75" ht="15" customHeight="1" x14ac:dyDescent="0.25">
      <c r="A23" s="1022" t="s">
        <v>182</v>
      </c>
      <c r="B23" s="1035" t="str">
        <f>'תקציב קבוע'!D101</f>
        <v>דלק</v>
      </c>
      <c r="C23" s="1031">
        <f>'תקציב קבוע'!E101</f>
        <v>0</v>
      </c>
      <c r="D23" s="1032">
        <v>0</v>
      </c>
      <c r="E23" s="1033">
        <v>0</v>
      </c>
      <c r="F23" s="1032">
        <v>0</v>
      </c>
      <c r="G23" s="1033">
        <v>0</v>
      </c>
      <c r="H23" s="1032">
        <v>0</v>
      </c>
      <c r="I23" s="1034">
        <f t="shared" si="0"/>
        <v>0</v>
      </c>
      <c r="J23" s="1033">
        <v>0</v>
      </c>
      <c r="K23" s="1032">
        <v>0</v>
      </c>
      <c r="L23" s="1033">
        <v>0</v>
      </c>
      <c r="M23" s="1032">
        <v>0</v>
      </c>
      <c r="N23" s="1033">
        <v>0</v>
      </c>
      <c r="O23" s="1034">
        <f t="shared" si="1"/>
        <v>0</v>
      </c>
      <c r="P23" s="1032">
        <v>0</v>
      </c>
      <c r="Q23" s="1033">
        <v>0</v>
      </c>
      <c r="R23" s="1032">
        <v>0</v>
      </c>
      <c r="S23" s="1033">
        <v>0</v>
      </c>
      <c r="T23" s="1032">
        <v>0</v>
      </c>
      <c r="U23" s="1034">
        <f t="shared" si="2"/>
        <v>0</v>
      </c>
      <c r="V23" s="1033">
        <v>0</v>
      </c>
      <c r="W23" s="1032">
        <v>0</v>
      </c>
      <c r="X23" s="1033">
        <v>0</v>
      </c>
      <c r="Y23" s="1032">
        <v>0</v>
      </c>
      <c r="Z23" s="1033">
        <v>0</v>
      </c>
      <c r="AA23" s="1034">
        <f t="shared" si="3"/>
        <v>0</v>
      </c>
      <c r="AB23" s="1032">
        <v>0</v>
      </c>
      <c r="AC23" s="1033">
        <v>0</v>
      </c>
      <c r="AD23" s="1032">
        <v>0</v>
      </c>
      <c r="AE23" s="1032">
        <v>0</v>
      </c>
      <c r="AF23" s="1033">
        <v>0</v>
      </c>
      <c r="AG23" s="1034">
        <f t="shared" si="4"/>
        <v>0</v>
      </c>
      <c r="AH23" s="1032">
        <v>0</v>
      </c>
      <c r="AI23" s="1033">
        <v>0</v>
      </c>
      <c r="AJ23" s="1032">
        <v>0</v>
      </c>
      <c r="AK23" s="1032">
        <v>0</v>
      </c>
      <c r="AL23" s="1033">
        <v>0</v>
      </c>
      <c r="AM23" s="1034">
        <f t="shared" si="5"/>
        <v>0</v>
      </c>
      <c r="AN23" s="1032">
        <v>0</v>
      </c>
      <c r="AO23" s="1033">
        <v>0</v>
      </c>
      <c r="AP23" s="1032">
        <v>0</v>
      </c>
      <c r="AQ23" s="1033">
        <v>0</v>
      </c>
      <c r="AR23" s="1032">
        <v>0</v>
      </c>
      <c r="AS23" s="1034">
        <f t="shared" si="6"/>
        <v>0</v>
      </c>
      <c r="AT23" s="1032">
        <v>0</v>
      </c>
      <c r="AU23" s="1033">
        <v>0</v>
      </c>
      <c r="AV23" s="1032">
        <v>0</v>
      </c>
      <c r="AW23" s="1033">
        <v>0</v>
      </c>
      <c r="AX23" s="1032">
        <v>0</v>
      </c>
      <c r="AY23" s="1034">
        <f t="shared" si="7"/>
        <v>0</v>
      </c>
      <c r="AZ23" s="1033">
        <v>0</v>
      </c>
      <c r="BA23" s="1032">
        <v>0</v>
      </c>
      <c r="BB23" s="1033">
        <v>0</v>
      </c>
      <c r="BC23" s="1032">
        <v>0</v>
      </c>
      <c r="BD23" s="1033">
        <v>0</v>
      </c>
      <c r="BE23" s="1034">
        <f t="shared" si="8"/>
        <v>0</v>
      </c>
      <c r="BF23" s="1033">
        <v>0</v>
      </c>
      <c r="BG23" s="1032">
        <v>0</v>
      </c>
      <c r="BH23" s="1033">
        <v>0</v>
      </c>
      <c r="BI23" s="1032">
        <v>0</v>
      </c>
      <c r="BJ23" s="1033">
        <v>0</v>
      </c>
      <c r="BK23" s="1034">
        <f t="shared" si="9"/>
        <v>0</v>
      </c>
      <c r="BL23" s="1033">
        <v>0</v>
      </c>
      <c r="BM23" s="1032">
        <v>0</v>
      </c>
      <c r="BN23" s="1033">
        <v>0</v>
      </c>
      <c r="BO23" s="1032">
        <v>0</v>
      </c>
      <c r="BP23" s="1033">
        <v>0</v>
      </c>
      <c r="BQ23" s="1034">
        <f t="shared" si="10"/>
        <v>0</v>
      </c>
      <c r="BR23" s="1033">
        <v>0</v>
      </c>
      <c r="BS23" s="1032">
        <v>0</v>
      </c>
      <c r="BT23" s="1033">
        <v>0</v>
      </c>
      <c r="BU23" s="1032">
        <v>0</v>
      </c>
      <c r="BV23" s="1033">
        <v>0</v>
      </c>
      <c r="BW23" s="1034">
        <f t="shared" si="11"/>
        <v>0</v>
      </c>
    </row>
    <row r="24" spans="1:75" ht="15" customHeight="1" x14ac:dyDescent="0.25">
      <c r="A24" s="1026"/>
      <c r="B24" s="1035" t="str">
        <f>'תקציב קבוע'!D102</f>
        <v>תחבורה ציבורית</v>
      </c>
      <c r="C24" s="1031">
        <f>'תקציב קבוע'!E102</f>
        <v>0</v>
      </c>
      <c r="D24" s="1032">
        <v>0</v>
      </c>
      <c r="E24" s="1033">
        <v>0</v>
      </c>
      <c r="F24" s="1032">
        <v>0</v>
      </c>
      <c r="G24" s="1033">
        <v>0</v>
      </c>
      <c r="H24" s="1032">
        <v>0</v>
      </c>
      <c r="I24" s="1034">
        <f t="shared" si="0"/>
        <v>0</v>
      </c>
      <c r="J24" s="1033">
        <v>0</v>
      </c>
      <c r="K24" s="1032">
        <v>0</v>
      </c>
      <c r="L24" s="1033">
        <v>0</v>
      </c>
      <c r="M24" s="1032">
        <v>0</v>
      </c>
      <c r="N24" s="1033">
        <v>0</v>
      </c>
      <c r="O24" s="1034">
        <f t="shared" si="1"/>
        <v>0</v>
      </c>
      <c r="P24" s="1032">
        <v>0</v>
      </c>
      <c r="Q24" s="1033">
        <v>0</v>
      </c>
      <c r="R24" s="1032">
        <v>0</v>
      </c>
      <c r="S24" s="1033">
        <v>0</v>
      </c>
      <c r="T24" s="1032">
        <v>0</v>
      </c>
      <c r="U24" s="1034">
        <f t="shared" si="2"/>
        <v>0</v>
      </c>
      <c r="V24" s="1033">
        <v>0</v>
      </c>
      <c r="W24" s="1032">
        <v>0</v>
      </c>
      <c r="X24" s="1033">
        <v>0</v>
      </c>
      <c r="Y24" s="1032">
        <v>0</v>
      </c>
      <c r="Z24" s="1033">
        <v>0</v>
      </c>
      <c r="AA24" s="1034">
        <f t="shared" si="3"/>
        <v>0</v>
      </c>
      <c r="AB24" s="1032">
        <v>0</v>
      </c>
      <c r="AC24" s="1033">
        <v>0</v>
      </c>
      <c r="AD24" s="1032">
        <v>0</v>
      </c>
      <c r="AE24" s="1032">
        <v>0</v>
      </c>
      <c r="AF24" s="1033">
        <v>0</v>
      </c>
      <c r="AG24" s="1034">
        <f t="shared" si="4"/>
        <v>0</v>
      </c>
      <c r="AH24" s="1032">
        <v>0</v>
      </c>
      <c r="AI24" s="1033">
        <v>0</v>
      </c>
      <c r="AJ24" s="1032">
        <v>0</v>
      </c>
      <c r="AK24" s="1032">
        <v>0</v>
      </c>
      <c r="AL24" s="1033">
        <v>0</v>
      </c>
      <c r="AM24" s="1034">
        <f t="shared" si="5"/>
        <v>0</v>
      </c>
      <c r="AN24" s="1032">
        <v>0</v>
      </c>
      <c r="AO24" s="1033">
        <v>0</v>
      </c>
      <c r="AP24" s="1032">
        <v>0</v>
      </c>
      <c r="AQ24" s="1033">
        <v>0</v>
      </c>
      <c r="AR24" s="1032">
        <v>0</v>
      </c>
      <c r="AS24" s="1034">
        <f t="shared" si="6"/>
        <v>0</v>
      </c>
      <c r="AT24" s="1032">
        <v>0</v>
      </c>
      <c r="AU24" s="1033">
        <v>0</v>
      </c>
      <c r="AV24" s="1032">
        <v>0</v>
      </c>
      <c r="AW24" s="1033">
        <v>0</v>
      </c>
      <c r="AX24" s="1032">
        <v>0</v>
      </c>
      <c r="AY24" s="1034">
        <f t="shared" si="7"/>
        <v>0</v>
      </c>
      <c r="AZ24" s="1033">
        <v>0</v>
      </c>
      <c r="BA24" s="1032">
        <v>0</v>
      </c>
      <c r="BB24" s="1033">
        <v>0</v>
      </c>
      <c r="BC24" s="1032">
        <v>0</v>
      </c>
      <c r="BD24" s="1033">
        <v>0</v>
      </c>
      <c r="BE24" s="1034">
        <f t="shared" si="8"/>
        <v>0</v>
      </c>
      <c r="BF24" s="1033">
        <v>0</v>
      </c>
      <c r="BG24" s="1032">
        <v>0</v>
      </c>
      <c r="BH24" s="1033">
        <v>0</v>
      </c>
      <c r="BI24" s="1032">
        <v>0</v>
      </c>
      <c r="BJ24" s="1033">
        <v>0</v>
      </c>
      <c r="BK24" s="1034">
        <f t="shared" si="9"/>
        <v>0</v>
      </c>
      <c r="BL24" s="1033">
        <v>0</v>
      </c>
      <c r="BM24" s="1032">
        <v>0</v>
      </c>
      <c r="BN24" s="1033">
        <v>0</v>
      </c>
      <c r="BO24" s="1032">
        <v>0</v>
      </c>
      <c r="BP24" s="1033">
        <v>0</v>
      </c>
      <c r="BQ24" s="1034">
        <f t="shared" si="10"/>
        <v>0</v>
      </c>
      <c r="BR24" s="1033">
        <v>0</v>
      </c>
      <c r="BS24" s="1032">
        <v>0</v>
      </c>
      <c r="BT24" s="1033">
        <v>0</v>
      </c>
      <c r="BU24" s="1032">
        <v>0</v>
      </c>
      <c r="BV24" s="1033">
        <v>0</v>
      </c>
      <c r="BW24" s="1034">
        <f t="shared" si="11"/>
        <v>0</v>
      </c>
    </row>
    <row r="25" spans="1:75" ht="15" customHeight="1" x14ac:dyDescent="0.25">
      <c r="A25" s="1026"/>
      <c r="B25" s="1023" t="str">
        <f>'תקציב קבוע'!D103</f>
        <v>אחר</v>
      </c>
      <c r="C25" s="1031">
        <f>'תקציב קבוע'!E103</f>
        <v>0</v>
      </c>
      <c r="D25" s="1032">
        <v>0</v>
      </c>
      <c r="E25" s="1033">
        <v>0</v>
      </c>
      <c r="F25" s="1032">
        <v>0</v>
      </c>
      <c r="G25" s="1033">
        <v>0</v>
      </c>
      <c r="H25" s="1032">
        <v>0</v>
      </c>
      <c r="I25" s="1034">
        <f t="shared" si="0"/>
        <v>0</v>
      </c>
      <c r="J25" s="1033">
        <v>0</v>
      </c>
      <c r="K25" s="1032">
        <v>0</v>
      </c>
      <c r="L25" s="1033">
        <v>0</v>
      </c>
      <c r="M25" s="1032">
        <v>0</v>
      </c>
      <c r="N25" s="1033">
        <v>0</v>
      </c>
      <c r="O25" s="1034">
        <f t="shared" si="1"/>
        <v>0</v>
      </c>
      <c r="P25" s="1032">
        <v>0</v>
      </c>
      <c r="Q25" s="1033">
        <v>0</v>
      </c>
      <c r="R25" s="1032">
        <v>0</v>
      </c>
      <c r="S25" s="1033">
        <v>0</v>
      </c>
      <c r="T25" s="1032">
        <v>0</v>
      </c>
      <c r="U25" s="1034">
        <f t="shared" si="2"/>
        <v>0</v>
      </c>
      <c r="V25" s="1033">
        <v>0</v>
      </c>
      <c r="W25" s="1032">
        <v>0</v>
      </c>
      <c r="X25" s="1033">
        <v>0</v>
      </c>
      <c r="Y25" s="1032">
        <v>0</v>
      </c>
      <c r="Z25" s="1033">
        <v>0</v>
      </c>
      <c r="AA25" s="1034">
        <f t="shared" si="3"/>
        <v>0</v>
      </c>
      <c r="AB25" s="1032">
        <v>0</v>
      </c>
      <c r="AC25" s="1033">
        <v>0</v>
      </c>
      <c r="AD25" s="1032">
        <v>0</v>
      </c>
      <c r="AE25" s="1032">
        <v>0</v>
      </c>
      <c r="AF25" s="1033">
        <v>0</v>
      </c>
      <c r="AG25" s="1034">
        <f t="shared" si="4"/>
        <v>0</v>
      </c>
      <c r="AH25" s="1032">
        <v>0</v>
      </c>
      <c r="AI25" s="1033">
        <v>0</v>
      </c>
      <c r="AJ25" s="1032">
        <v>0</v>
      </c>
      <c r="AK25" s="1032">
        <v>0</v>
      </c>
      <c r="AL25" s="1033">
        <v>0</v>
      </c>
      <c r="AM25" s="1034">
        <f t="shared" si="5"/>
        <v>0</v>
      </c>
      <c r="AN25" s="1032">
        <v>0</v>
      </c>
      <c r="AO25" s="1033">
        <v>0</v>
      </c>
      <c r="AP25" s="1032">
        <v>0</v>
      </c>
      <c r="AQ25" s="1033">
        <v>0</v>
      </c>
      <c r="AR25" s="1032">
        <v>0</v>
      </c>
      <c r="AS25" s="1034">
        <f t="shared" si="6"/>
        <v>0</v>
      </c>
      <c r="AT25" s="1032">
        <v>0</v>
      </c>
      <c r="AU25" s="1033">
        <v>0</v>
      </c>
      <c r="AV25" s="1032">
        <v>0</v>
      </c>
      <c r="AW25" s="1033">
        <v>0</v>
      </c>
      <c r="AX25" s="1032">
        <v>0</v>
      </c>
      <c r="AY25" s="1034">
        <f t="shared" si="7"/>
        <v>0</v>
      </c>
      <c r="AZ25" s="1033">
        <v>0</v>
      </c>
      <c r="BA25" s="1032">
        <v>0</v>
      </c>
      <c r="BB25" s="1033">
        <v>0</v>
      </c>
      <c r="BC25" s="1032">
        <v>0</v>
      </c>
      <c r="BD25" s="1033">
        <v>0</v>
      </c>
      <c r="BE25" s="1034">
        <f t="shared" si="8"/>
        <v>0</v>
      </c>
      <c r="BF25" s="1033">
        <v>0</v>
      </c>
      <c r="BG25" s="1032">
        <v>0</v>
      </c>
      <c r="BH25" s="1033">
        <v>0</v>
      </c>
      <c r="BI25" s="1032">
        <v>0</v>
      </c>
      <c r="BJ25" s="1033">
        <v>0</v>
      </c>
      <c r="BK25" s="1034">
        <f t="shared" si="9"/>
        <v>0</v>
      </c>
      <c r="BL25" s="1033">
        <v>0</v>
      </c>
      <c r="BM25" s="1032">
        <v>0</v>
      </c>
      <c r="BN25" s="1033">
        <v>0</v>
      </c>
      <c r="BO25" s="1032">
        <v>0</v>
      </c>
      <c r="BP25" s="1033">
        <v>0</v>
      </c>
      <c r="BQ25" s="1034">
        <f t="shared" si="10"/>
        <v>0</v>
      </c>
      <c r="BR25" s="1033">
        <v>0</v>
      </c>
      <c r="BS25" s="1032">
        <v>0</v>
      </c>
      <c r="BT25" s="1033">
        <v>0</v>
      </c>
      <c r="BU25" s="1032">
        <v>0</v>
      </c>
      <c r="BV25" s="1033">
        <v>0</v>
      </c>
      <c r="BW25" s="1034">
        <f t="shared" si="11"/>
        <v>0</v>
      </c>
    </row>
    <row r="26" spans="1:75" ht="15" customHeight="1" x14ac:dyDescent="0.25">
      <c r="A26" s="1026"/>
      <c r="B26" s="1023" t="str">
        <f>'תקציב קבוע'!D104</f>
        <v>אחר</v>
      </c>
      <c r="C26" s="1031">
        <f>'תקציב קבוע'!E104</f>
        <v>0</v>
      </c>
      <c r="D26" s="1032">
        <v>0</v>
      </c>
      <c r="E26" s="1033">
        <v>0</v>
      </c>
      <c r="F26" s="1032">
        <v>0</v>
      </c>
      <c r="G26" s="1033">
        <v>0</v>
      </c>
      <c r="H26" s="1032">
        <v>0</v>
      </c>
      <c r="I26" s="1034">
        <f t="shared" si="0"/>
        <v>0</v>
      </c>
      <c r="J26" s="1033">
        <v>0</v>
      </c>
      <c r="K26" s="1032">
        <v>0</v>
      </c>
      <c r="L26" s="1033">
        <v>0</v>
      </c>
      <c r="M26" s="1032">
        <v>0</v>
      </c>
      <c r="N26" s="1033">
        <v>0</v>
      </c>
      <c r="O26" s="1034">
        <f t="shared" si="1"/>
        <v>0</v>
      </c>
      <c r="P26" s="1032">
        <v>0</v>
      </c>
      <c r="Q26" s="1033">
        <v>0</v>
      </c>
      <c r="R26" s="1032">
        <v>0</v>
      </c>
      <c r="S26" s="1033">
        <v>0</v>
      </c>
      <c r="T26" s="1032">
        <v>0</v>
      </c>
      <c r="U26" s="1034">
        <f t="shared" si="2"/>
        <v>0</v>
      </c>
      <c r="V26" s="1033">
        <v>0</v>
      </c>
      <c r="W26" s="1032">
        <v>0</v>
      </c>
      <c r="X26" s="1033">
        <v>0</v>
      </c>
      <c r="Y26" s="1032">
        <v>0</v>
      </c>
      <c r="Z26" s="1033">
        <v>0</v>
      </c>
      <c r="AA26" s="1034">
        <f t="shared" si="3"/>
        <v>0</v>
      </c>
      <c r="AB26" s="1032">
        <v>0</v>
      </c>
      <c r="AC26" s="1033">
        <v>0</v>
      </c>
      <c r="AD26" s="1032">
        <v>0</v>
      </c>
      <c r="AE26" s="1032">
        <v>0</v>
      </c>
      <c r="AF26" s="1033">
        <v>0</v>
      </c>
      <c r="AG26" s="1034">
        <f t="shared" si="4"/>
        <v>0</v>
      </c>
      <c r="AH26" s="1032">
        <v>0</v>
      </c>
      <c r="AI26" s="1033">
        <v>0</v>
      </c>
      <c r="AJ26" s="1032">
        <v>0</v>
      </c>
      <c r="AK26" s="1032">
        <v>0</v>
      </c>
      <c r="AL26" s="1033">
        <v>0</v>
      </c>
      <c r="AM26" s="1034">
        <f t="shared" si="5"/>
        <v>0</v>
      </c>
      <c r="AN26" s="1032">
        <v>0</v>
      </c>
      <c r="AO26" s="1033">
        <v>0</v>
      </c>
      <c r="AP26" s="1032">
        <v>0</v>
      </c>
      <c r="AQ26" s="1033">
        <v>0</v>
      </c>
      <c r="AR26" s="1032">
        <v>0</v>
      </c>
      <c r="AS26" s="1034">
        <f t="shared" si="6"/>
        <v>0</v>
      </c>
      <c r="AT26" s="1032">
        <v>0</v>
      </c>
      <c r="AU26" s="1033">
        <v>0</v>
      </c>
      <c r="AV26" s="1032">
        <v>0</v>
      </c>
      <c r="AW26" s="1033">
        <v>0</v>
      </c>
      <c r="AX26" s="1032">
        <v>0</v>
      </c>
      <c r="AY26" s="1034">
        <f t="shared" si="7"/>
        <v>0</v>
      </c>
      <c r="AZ26" s="1033">
        <v>0</v>
      </c>
      <c r="BA26" s="1032">
        <v>0</v>
      </c>
      <c r="BB26" s="1033">
        <v>0</v>
      </c>
      <c r="BC26" s="1032">
        <v>0</v>
      </c>
      <c r="BD26" s="1033">
        <v>0</v>
      </c>
      <c r="BE26" s="1034">
        <f t="shared" si="8"/>
        <v>0</v>
      </c>
      <c r="BF26" s="1033">
        <v>0</v>
      </c>
      <c r="BG26" s="1032">
        <v>0</v>
      </c>
      <c r="BH26" s="1033">
        <v>0</v>
      </c>
      <c r="BI26" s="1032">
        <v>0</v>
      </c>
      <c r="BJ26" s="1033">
        <v>0</v>
      </c>
      <c r="BK26" s="1034">
        <f t="shared" si="9"/>
        <v>0</v>
      </c>
      <c r="BL26" s="1033">
        <v>0</v>
      </c>
      <c r="BM26" s="1032">
        <v>0</v>
      </c>
      <c r="BN26" s="1033">
        <v>0</v>
      </c>
      <c r="BO26" s="1032">
        <v>0</v>
      </c>
      <c r="BP26" s="1033">
        <v>0</v>
      </c>
      <c r="BQ26" s="1034">
        <f t="shared" si="10"/>
        <v>0</v>
      </c>
      <c r="BR26" s="1033">
        <v>0</v>
      </c>
      <c r="BS26" s="1032">
        <v>0</v>
      </c>
      <c r="BT26" s="1033">
        <v>0</v>
      </c>
      <c r="BU26" s="1032">
        <v>0</v>
      </c>
      <c r="BV26" s="1033">
        <v>0</v>
      </c>
      <c r="BW26" s="1034">
        <f t="shared" si="11"/>
        <v>0</v>
      </c>
    </row>
    <row r="27" spans="1:75" ht="15" customHeight="1" x14ac:dyDescent="0.25">
      <c r="A27" s="1026"/>
      <c r="B27" s="1023" t="str">
        <f>'תקציב קבוע'!D105</f>
        <v>אחר</v>
      </c>
      <c r="C27" s="1031">
        <f>'תקציב קבוע'!E105</f>
        <v>0</v>
      </c>
      <c r="D27" s="1032">
        <v>0</v>
      </c>
      <c r="E27" s="1033">
        <v>0</v>
      </c>
      <c r="F27" s="1032">
        <v>0</v>
      </c>
      <c r="G27" s="1033">
        <v>0</v>
      </c>
      <c r="H27" s="1032">
        <v>0</v>
      </c>
      <c r="I27" s="1034">
        <f t="shared" si="0"/>
        <v>0</v>
      </c>
      <c r="J27" s="1033">
        <v>0</v>
      </c>
      <c r="K27" s="1032">
        <v>0</v>
      </c>
      <c r="L27" s="1033">
        <v>0</v>
      </c>
      <c r="M27" s="1032">
        <v>0</v>
      </c>
      <c r="N27" s="1033">
        <v>0</v>
      </c>
      <c r="O27" s="1034">
        <f t="shared" si="1"/>
        <v>0</v>
      </c>
      <c r="P27" s="1032">
        <v>0</v>
      </c>
      <c r="Q27" s="1033">
        <v>0</v>
      </c>
      <c r="R27" s="1032">
        <v>0</v>
      </c>
      <c r="S27" s="1033">
        <v>0</v>
      </c>
      <c r="T27" s="1032">
        <v>0</v>
      </c>
      <c r="U27" s="1034">
        <f t="shared" si="2"/>
        <v>0</v>
      </c>
      <c r="V27" s="1033">
        <v>0</v>
      </c>
      <c r="W27" s="1032">
        <v>0</v>
      </c>
      <c r="X27" s="1033">
        <v>0</v>
      </c>
      <c r="Y27" s="1032">
        <v>0</v>
      </c>
      <c r="Z27" s="1033">
        <v>0</v>
      </c>
      <c r="AA27" s="1034">
        <f t="shared" si="3"/>
        <v>0</v>
      </c>
      <c r="AB27" s="1032">
        <v>0</v>
      </c>
      <c r="AC27" s="1033">
        <v>0</v>
      </c>
      <c r="AD27" s="1032">
        <v>0</v>
      </c>
      <c r="AE27" s="1032">
        <v>0</v>
      </c>
      <c r="AF27" s="1033">
        <v>0</v>
      </c>
      <c r="AG27" s="1034">
        <f t="shared" si="4"/>
        <v>0</v>
      </c>
      <c r="AH27" s="1032">
        <v>0</v>
      </c>
      <c r="AI27" s="1033">
        <v>0</v>
      </c>
      <c r="AJ27" s="1032">
        <v>0</v>
      </c>
      <c r="AK27" s="1032">
        <v>0</v>
      </c>
      <c r="AL27" s="1033">
        <v>0</v>
      </c>
      <c r="AM27" s="1034">
        <f t="shared" si="5"/>
        <v>0</v>
      </c>
      <c r="AN27" s="1032">
        <v>0</v>
      </c>
      <c r="AO27" s="1033">
        <v>0</v>
      </c>
      <c r="AP27" s="1032">
        <v>0</v>
      </c>
      <c r="AQ27" s="1033">
        <v>0</v>
      </c>
      <c r="AR27" s="1032">
        <v>0</v>
      </c>
      <c r="AS27" s="1034">
        <f t="shared" si="6"/>
        <v>0</v>
      </c>
      <c r="AT27" s="1032">
        <v>0</v>
      </c>
      <c r="AU27" s="1033">
        <v>0</v>
      </c>
      <c r="AV27" s="1032">
        <v>0</v>
      </c>
      <c r="AW27" s="1033">
        <v>0</v>
      </c>
      <c r="AX27" s="1032">
        <v>0</v>
      </c>
      <c r="AY27" s="1034">
        <f t="shared" si="7"/>
        <v>0</v>
      </c>
      <c r="AZ27" s="1033">
        <v>0</v>
      </c>
      <c r="BA27" s="1032">
        <v>0</v>
      </c>
      <c r="BB27" s="1033">
        <v>0</v>
      </c>
      <c r="BC27" s="1032">
        <v>0</v>
      </c>
      <c r="BD27" s="1033">
        <v>0</v>
      </c>
      <c r="BE27" s="1034">
        <f t="shared" si="8"/>
        <v>0</v>
      </c>
      <c r="BF27" s="1033">
        <v>0</v>
      </c>
      <c r="BG27" s="1032">
        <v>0</v>
      </c>
      <c r="BH27" s="1033">
        <v>0</v>
      </c>
      <c r="BI27" s="1032">
        <v>0</v>
      </c>
      <c r="BJ27" s="1033">
        <v>0</v>
      </c>
      <c r="BK27" s="1034">
        <f t="shared" si="9"/>
        <v>0</v>
      </c>
      <c r="BL27" s="1033">
        <v>0</v>
      </c>
      <c r="BM27" s="1032">
        <v>0</v>
      </c>
      <c r="BN27" s="1033">
        <v>0</v>
      </c>
      <c r="BO27" s="1032">
        <v>0</v>
      </c>
      <c r="BP27" s="1033">
        <v>0</v>
      </c>
      <c r="BQ27" s="1034">
        <f t="shared" si="10"/>
        <v>0</v>
      </c>
      <c r="BR27" s="1033">
        <v>0</v>
      </c>
      <c r="BS27" s="1032">
        <v>0</v>
      </c>
      <c r="BT27" s="1033">
        <v>0</v>
      </c>
      <c r="BU27" s="1032">
        <v>0</v>
      </c>
      <c r="BV27" s="1033">
        <v>0</v>
      </c>
      <c r="BW27" s="1034">
        <f t="shared" si="11"/>
        <v>0</v>
      </c>
    </row>
    <row r="28" spans="1:75" ht="15" customHeight="1" x14ac:dyDescent="0.25">
      <c r="A28" s="1026"/>
      <c r="B28" s="1023" t="str">
        <f>'תקציב קבוע'!D106</f>
        <v>אחר</v>
      </c>
      <c r="C28" s="1031">
        <f>'תקציב קבוע'!E106</f>
        <v>0</v>
      </c>
      <c r="D28" s="1032">
        <v>0</v>
      </c>
      <c r="E28" s="1033">
        <v>0</v>
      </c>
      <c r="F28" s="1032">
        <v>0</v>
      </c>
      <c r="G28" s="1033">
        <v>0</v>
      </c>
      <c r="H28" s="1032">
        <v>0</v>
      </c>
      <c r="I28" s="1034">
        <f t="shared" si="0"/>
        <v>0</v>
      </c>
      <c r="J28" s="1033">
        <v>0</v>
      </c>
      <c r="K28" s="1032">
        <v>0</v>
      </c>
      <c r="L28" s="1033">
        <v>0</v>
      </c>
      <c r="M28" s="1032">
        <v>0</v>
      </c>
      <c r="N28" s="1033">
        <v>0</v>
      </c>
      <c r="O28" s="1034">
        <f t="shared" si="1"/>
        <v>0</v>
      </c>
      <c r="P28" s="1032">
        <v>0</v>
      </c>
      <c r="Q28" s="1033">
        <v>0</v>
      </c>
      <c r="R28" s="1032">
        <v>0</v>
      </c>
      <c r="S28" s="1033">
        <v>0</v>
      </c>
      <c r="T28" s="1032">
        <v>0</v>
      </c>
      <c r="U28" s="1034">
        <f t="shared" si="2"/>
        <v>0</v>
      </c>
      <c r="V28" s="1033">
        <v>0</v>
      </c>
      <c r="W28" s="1032">
        <v>0</v>
      </c>
      <c r="X28" s="1033">
        <v>0</v>
      </c>
      <c r="Y28" s="1032">
        <v>0</v>
      </c>
      <c r="Z28" s="1033">
        <v>0</v>
      </c>
      <c r="AA28" s="1034">
        <f t="shared" si="3"/>
        <v>0</v>
      </c>
      <c r="AB28" s="1032">
        <v>0</v>
      </c>
      <c r="AC28" s="1033">
        <v>0</v>
      </c>
      <c r="AD28" s="1032">
        <v>0</v>
      </c>
      <c r="AE28" s="1032">
        <v>0</v>
      </c>
      <c r="AF28" s="1033">
        <v>0</v>
      </c>
      <c r="AG28" s="1034">
        <f t="shared" si="4"/>
        <v>0</v>
      </c>
      <c r="AH28" s="1032">
        <v>0</v>
      </c>
      <c r="AI28" s="1033">
        <v>0</v>
      </c>
      <c r="AJ28" s="1032">
        <v>0</v>
      </c>
      <c r="AK28" s="1032">
        <v>0</v>
      </c>
      <c r="AL28" s="1033">
        <v>0</v>
      </c>
      <c r="AM28" s="1034">
        <f t="shared" si="5"/>
        <v>0</v>
      </c>
      <c r="AN28" s="1032">
        <v>0</v>
      </c>
      <c r="AO28" s="1033">
        <v>0</v>
      </c>
      <c r="AP28" s="1032">
        <v>0</v>
      </c>
      <c r="AQ28" s="1033">
        <v>0</v>
      </c>
      <c r="AR28" s="1032">
        <v>0</v>
      </c>
      <c r="AS28" s="1034">
        <f t="shared" si="6"/>
        <v>0</v>
      </c>
      <c r="AT28" s="1032">
        <v>0</v>
      </c>
      <c r="AU28" s="1033">
        <v>0</v>
      </c>
      <c r="AV28" s="1032">
        <v>0</v>
      </c>
      <c r="AW28" s="1033">
        <v>0</v>
      </c>
      <c r="AX28" s="1032">
        <v>0</v>
      </c>
      <c r="AY28" s="1034">
        <f t="shared" si="7"/>
        <v>0</v>
      </c>
      <c r="AZ28" s="1033">
        <v>0</v>
      </c>
      <c r="BA28" s="1032">
        <v>0</v>
      </c>
      <c r="BB28" s="1033">
        <v>0</v>
      </c>
      <c r="BC28" s="1032">
        <v>0</v>
      </c>
      <c r="BD28" s="1033">
        <v>0</v>
      </c>
      <c r="BE28" s="1034">
        <f t="shared" si="8"/>
        <v>0</v>
      </c>
      <c r="BF28" s="1033">
        <v>0</v>
      </c>
      <c r="BG28" s="1032">
        <v>0</v>
      </c>
      <c r="BH28" s="1033">
        <v>0</v>
      </c>
      <c r="BI28" s="1032">
        <v>0</v>
      </c>
      <c r="BJ28" s="1033">
        <v>0</v>
      </c>
      <c r="BK28" s="1034">
        <f t="shared" si="9"/>
        <v>0</v>
      </c>
      <c r="BL28" s="1033">
        <v>0</v>
      </c>
      <c r="BM28" s="1032">
        <v>0</v>
      </c>
      <c r="BN28" s="1033">
        <v>0</v>
      </c>
      <c r="BO28" s="1032">
        <v>0</v>
      </c>
      <c r="BP28" s="1033">
        <v>0</v>
      </c>
      <c r="BQ28" s="1034">
        <f t="shared" si="10"/>
        <v>0</v>
      </c>
      <c r="BR28" s="1033">
        <v>0</v>
      </c>
      <c r="BS28" s="1032">
        <v>0</v>
      </c>
      <c r="BT28" s="1033">
        <v>0</v>
      </c>
      <c r="BU28" s="1032">
        <v>0</v>
      </c>
      <c r="BV28" s="1033">
        <v>0</v>
      </c>
      <c r="BW28" s="1034">
        <f t="shared" si="11"/>
        <v>0</v>
      </c>
    </row>
    <row r="29" spans="1:75" ht="15" customHeight="1" x14ac:dyDescent="0.25">
      <c r="A29" s="1022" t="s">
        <v>185</v>
      </c>
      <c r="B29" s="1035" t="str">
        <f>'תקציב קבוע'!D108</f>
        <v>טיפולים</v>
      </c>
      <c r="C29" s="1031">
        <f>'תקציב קבוע'!E108</f>
        <v>0</v>
      </c>
      <c r="D29" s="1032">
        <v>0</v>
      </c>
      <c r="E29" s="1033">
        <v>0</v>
      </c>
      <c r="F29" s="1032">
        <v>0</v>
      </c>
      <c r="G29" s="1033">
        <v>0</v>
      </c>
      <c r="H29" s="1032">
        <v>0</v>
      </c>
      <c r="I29" s="1034">
        <f t="shared" si="0"/>
        <v>0</v>
      </c>
      <c r="J29" s="1033">
        <v>0</v>
      </c>
      <c r="K29" s="1032">
        <v>0</v>
      </c>
      <c r="L29" s="1033">
        <v>0</v>
      </c>
      <c r="M29" s="1032">
        <v>0</v>
      </c>
      <c r="N29" s="1033">
        <v>0</v>
      </c>
      <c r="O29" s="1034">
        <f t="shared" si="1"/>
        <v>0</v>
      </c>
      <c r="P29" s="1032">
        <v>0</v>
      </c>
      <c r="Q29" s="1033">
        <v>0</v>
      </c>
      <c r="R29" s="1032">
        <v>0</v>
      </c>
      <c r="S29" s="1033">
        <v>0</v>
      </c>
      <c r="T29" s="1032">
        <v>0</v>
      </c>
      <c r="U29" s="1034">
        <f t="shared" si="2"/>
        <v>0</v>
      </c>
      <c r="V29" s="1033">
        <v>0</v>
      </c>
      <c r="W29" s="1032">
        <v>0</v>
      </c>
      <c r="X29" s="1033">
        <v>0</v>
      </c>
      <c r="Y29" s="1032">
        <v>0</v>
      </c>
      <c r="Z29" s="1033">
        <v>0</v>
      </c>
      <c r="AA29" s="1034">
        <f t="shared" si="3"/>
        <v>0</v>
      </c>
      <c r="AB29" s="1032">
        <v>0</v>
      </c>
      <c r="AC29" s="1033">
        <v>0</v>
      </c>
      <c r="AD29" s="1032">
        <v>0</v>
      </c>
      <c r="AE29" s="1032">
        <v>0</v>
      </c>
      <c r="AF29" s="1033">
        <v>0</v>
      </c>
      <c r="AG29" s="1034">
        <f t="shared" si="4"/>
        <v>0</v>
      </c>
      <c r="AH29" s="1032">
        <v>0</v>
      </c>
      <c r="AI29" s="1033">
        <v>0</v>
      </c>
      <c r="AJ29" s="1032">
        <v>0</v>
      </c>
      <c r="AK29" s="1032">
        <v>0</v>
      </c>
      <c r="AL29" s="1033">
        <v>0</v>
      </c>
      <c r="AM29" s="1034">
        <f t="shared" si="5"/>
        <v>0</v>
      </c>
      <c r="AN29" s="1032">
        <v>0</v>
      </c>
      <c r="AO29" s="1033">
        <v>0</v>
      </c>
      <c r="AP29" s="1032">
        <v>0</v>
      </c>
      <c r="AQ29" s="1033">
        <v>0</v>
      </c>
      <c r="AR29" s="1032">
        <v>0</v>
      </c>
      <c r="AS29" s="1034">
        <f t="shared" si="6"/>
        <v>0</v>
      </c>
      <c r="AT29" s="1032">
        <v>0</v>
      </c>
      <c r="AU29" s="1033">
        <v>0</v>
      </c>
      <c r="AV29" s="1032">
        <v>0</v>
      </c>
      <c r="AW29" s="1033">
        <v>0</v>
      </c>
      <c r="AX29" s="1032">
        <v>0</v>
      </c>
      <c r="AY29" s="1034">
        <f t="shared" si="7"/>
        <v>0</v>
      </c>
      <c r="AZ29" s="1033">
        <v>0</v>
      </c>
      <c r="BA29" s="1032">
        <v>0</v>
      </c>
      <c r="BB29" s="1033">
        <v>0</v>
      </c>
      <c r="BC29" s="1032">
        <v>0</v>
      </c>
      <c r="BD29" s="1033">
        <v>0</v>
      </c>
      <c r="BE29" s="1034">
        <f t="shared" si="8"/>
        <v>0</v>
      </c>
      <c r="BF29" s="1033">
        <v>0</v>
      </c>
      <c r="BG29" s="1032">
        <v>0</v>
      </c>
      <c r="BH29" s="1033">
        <v>0</v>
      </c>
      <c r="BI29" s="1032">
        <v>0</v>
      </c>
      <c r="BJ29" s="1033">
        <v>0</v>
      </c>
      <c r="BK29" s="1034">
        <f t="shared" si="9"/>
        <v>0</v>
      </c>
      <c r="BL29" s="1033">
        <v>0</v>
      </c>
      <c r="BM29" s="1032">
        <v>0</v>
      </c>
      <c r="BN29" s="1033">
        <v>0</v>
      </c>
      <c r="BO29" s="1032">
        <v>0</v>
      </c>
      <c r="BP29" s="1033">
        <v>0</v>
      </c>
      <c r="BQ29" s="1034">
        <f t="shared" si="10"/>
        <v>0</v>
      </c>
      <c r="BR29" s="1033">
        <v>0</v>
      </c>
      <c r="BS29" s="1032">
        <v>0</v>
      </c>
      <c r="BT29" s="1033">
        <v>0</v>
      </c>
      <c r="BU29" s="1032">
        <v>0</v>
      </c>
      <c r="BV29" s="1033">
        <v>0</v>
      </c>
      <c r="BW29" s="1034">
        <f t="shared" si="11"/>
        <v>0</v>
      </c>
    </row>
    <row r="30" spans="1:75" ht="15" customHeight="1" x14ac:dyDescent="0.25">
      <c r="A30" s="1026"/>
      <c r="B30" s="1035" t="str">
        <f>'תקציב קבוע'!D109</f>
        <v>תרופות</v>
      </c>
      <c r="C30" s="1031">
        <f>'תקציב קבוע'!E109</f>
        <v>0</v>
      </c>
      <c r="D30" s="1032">
        <v>0</v>
      </c>
      <c r="E30" s="1033">
        <v>0</v>
      </c>
      <c r="F30" s="1032">
        <v>0</v>
      </c>
      <c r="G30" s="1033">
        <v>0</v>
      </c>
      <c r="H30" s="1032">
        <v>0</v>
      </c>
      <c r="I30" s="1034">
        <f t="shared" si="0"/>
        <v>0</v>
      </c>
      <c r="J30" s="1033">
        <v>0</v>
      </c>
      <c r="K30" s="1032">
        <v>0</v>
      </c>
      <c r="L30" s="1033">
        <v>0</v>
      </c>
      <c r="M30" s="1032">
        <v>0</v>
      </c>
      <c r="N30" s="1033">
        <v>0</v>
      </c>
      <c r="O30" s="1034">
        <f t="shared" si="1"/>
        <v>0</v>
      </c>
      <c r="P30" s="1032">
        <v>0</v>
      </c>
      <c r="Q30" s="1033">
        <v>0</v>
      </c>
      <c r="R30" s="1032">
        <v>0</v>
      </c>
      <c r="S30" s="1033">
        <v>0</v>
      </c>
      <c r="T30" s="1032">
        <v>0</v>
      </c>
      <c r="U30" s="1034">
        <f t="shared" si="2"/>
        <v>0</v>
      </c>
      <c r="V30" s="1033">
        <v>0</v>
      </c>
      <c r="W30" s="1032">
        <v>0</v>
      </c>
      <c r="X30" s="1033">
        <v>0</v>
      </c>
      <c r="Y30" s="1032">
        <v>0</v>
      </c>
      <c r="Z30" s="1033">
        <v>0</v>
      </c>
      <c r="AA30" s="1034">
        <f t="shared" si="3"/>
        <v>0</v>
      </c>
      <c r="AB30" s="1032">
        <v>0</v>
      </c>
      <c r="AC30" s="1033">
        <v>0</v>
      </c>
      <c r="AD30" s="1032">
        <v>0</v>
      </c>
      <c r="AE30" s="1032">
        <v>0</v>
      </c>
      <c r="AF30" s="1033">
        <v>0</v>
      </c>
      <c r="AG30" s="1034">
        <f t="shared" si="4"/>
        <v>0</v>
      </c>
      <c r="AH30" s="1032">
        <v>0</v>
      </c>
      <c r="AI30" s="1033">
        <v>0</v>
      </c>
      <c r="AJ30" s="1032">
        <v>0</v>
      </c>
      <c r="AK30" s="1032">
        <v>0</v>
      </c>
      <c r="AL30" s="1033">
        <v>0</v>
      </c>
      <c r="AM30" s="1034">
        <f t="shared" si="5"/>
        <v>0</v>
      </c>
      <c r="AN30" s="1032">
        <v>0</v>
      </c>
      <c r="AO30" s="1033">
        <v>0</v>
      </c>
      <c r="AP30" s="1032">
        <v>0</v>
      </c>
      <c r="AQ30" s="1033">
        <v>0</v>
      </c>
      <c r="AR30" s="1032">
        <v>0</v>
      </c>
      <c r="AS30" s="1034">
        <f t="shared" si="6"/>
        <v>0</v>
      </c>
      <c r="AT30" s="1032">
        <v>0</v>
      </c>
      <c r="AU30" s="1033">
        <v>0</v>
      </c>
      <c r="AV30" s="1032">
        <v>0</v>
      </c>
      <c r="AW30" s="1033">
        <v>0</v>
      </c>
      <c r="AX30" s="1032">
        <v>0</v>
      </c>
      <c r="AY30" s="1034">
        <f t="shared" si="7"/>
        <v>0</v>
      </c>
      <c r="AZ30" s="1033">
        <v>0</v>
      </c>
      <c r="BA30" s="1032">
        <v>0</v>
      </c>
      <c r="BB30" s="1033">
        <v>0</v>
      </c>
      <c r="BC30" s="1032">
        <v>0</v>
      </c>
      <c r="BD30" s="1033">
        <v>0</v>
      </c>
      <c r="BE30" s="1034">
        <f t="shared" si="8"/>
        <v>0</v>
      </c>
      <c r="BF30" s="1033">
        <v>0</v>
      </c>
      <c r="BG30" s="1032">
        <v>0</v>
      </c>
      <c r="BH30" s="1033">
        <v>0</v>
      </c>
      <c r="BI30" s="1032">
        <v>0</v>
      </c>
      <c r="BJ30" s="1033">
        <v>0</v>
      </c>
      <c r="BK30" s="1034">
        <f t="shared" si="9"/>
        <v>0</v>
      </c>
      <c r="BL30" s="1033">
        <v>0</v>
      </c>
      <c r="BM30" s="1032">
        <v>0</v>
      </c>
      <c r="BN30" s="1033">
        <v>0</v>
      </c>
      <c r="BO30" s="1032">
        <v>0</v>
      </c>
      <c r="BP30" s="1033">
        <v>0</v>
      </c>
      <c r="BQ30" s="1034">
        <f t="shared" si="10"/>
        <v>0</v>
      </c>
      <c r="BR30" s="1033">
        <v>0</v>
      </c>
      <c r="BS30" s="1032">
        <v>0</v>
      </c>
      <c r="BT30" s="1033">
        <v>0</v>
      </c>
      <c r="BU30" s="1032">
        <v>0</v>
      </c>
      <c r="BV30" s="1033">
        <v>0</v>
      </c>
      <c r="BW30" s="1034">
        <f t="shared" si="11"/>
        <v>0</v>
      </c>
    </row>
    <row r="31" spans="1:75" ht="15" customHeight="1" x14ac:dyDescent="0.25">
      <c r="A31" s="1026"/>
      <c r="B31" s="1023" t="str">
        <f>'תקציב קבוע'!D110</f>
        <v>אחר</v>
      </c>
      <c r="C31" s="1031">
        <f>'תקציב קבוע'!E110</f>
        <v>0</v>
      </c>
      <c r="D31" s="1032">
        <v>0</v>
      </c>
      <c r="E31" s="1033">
        <v>0</v>
      </c>
      <c r="F31" s="1032">
        <v>0</v>
      </c>
      <c r="G31" s="1033">
        <v>0</v>
      </c>
      <c r="H31" s="1032">
        <v>0</v>
      </c>
      <c r="I31" s="1034">
        <f t="shared" si="0"/>
        <v>0</v>
      </c>
      <c r="J31" s="1033">
        <v>0</v>
      </c>
      <c r="K31" s="1032">
        <v>0</v>
      </c>
      <c r="L31" s="1033">
        <v>0</v>
      </c>
      <c r="M31" s="1032">
        <v>0</v>
      </c>
      <c r="N31" s="1033">
        <v>0</v>
      </c>
      <c r="O31" s="1034">
        <f t="shared" si="1"/>
        <v>0</v>
      </c>
      <c r="P31" s="1032">
        <v>0</v>
      </c>
      <c r="Q31" s="1033">
        <v>0</v>
      </c>
      <c r="R31" s="1032">
        <v>0</v>
      </c>
      <c r="S31" s="1033">
        <v>0</v>
      </c>
      <c r="T31" s="1032">
        <v>0</v>
      </c>
      <c r="U31" s="1034">
        <f t="shared" si="2"/>
        <v>0</v>
      </c>
      <c r="V31" s="1033">
        <v>0</v>
      </c>
      <c r="W31" s="1032">
        <v>0</v>
      </c>
      <c r="X31" s="1033">
        <v>0</v>
      </c>
      <c r="Y31" s="1032">
        <v>0</v>
      </c>
      <c r="Z31" s="1033">
        <v>0</v>
      </c>
      <c r="AA31" s="1034">
        <f t="shared" si="3"/>
        <v>0</v>
      </c>
      <c r="AB31" s="1032">
        <v>0</v>
      </c>
      <c r="AC31" s="1033">
        <v>0</v>
      </c>
      <c r="AD31" s="1032">
        <v>0</v>
      </c>
      <c r="AE31" s="1032">
        <v>0</v>
      </c>
      <c r="AF31" s="1033">
        <v>0</v>
      </c>
      <c r="AG31" s="1034">
        <f t="shared" si="4"/>
        <v>0</v>
      </c>
      <c r="AH31" s="1032">
        <v>0</v>
      </c>
      <c r="AI31" s="1033">
        <v>0</v>
      </c>
      <c r="AJ31" s="1032">
        <v>0</v>
      </c>
      <c r="AK31" s="1032">
        <v>0</v>
      </c>
      <c r="AL31" s="1033">
        <v>0</v>
      </c>
      <c r="AM31" s="1034">
        <f t="shared" si="5"/>
        <v>0</v>
      </c>
      <c r="AN31" s="1032">
        <v>0</v>
      </c>
      <c r="AO31" s="1033">
        <v>0</v>
      </c>
      <c r="AP31" s="1032">
        <v>0</v>
      </c>
      <c r="AQ31" s="1033">
        <v>0</v>
      </c>
      <c r="AR31" s="1032">
        <v>0</v>
      </c>
      <c r="AS31" s="1034">
        <f t="shared" si="6"/>
        <v>0</v>
      </c>
      <c r="AT31" s="1032">
        <v>0</v>
      </c>
      <c r="AU31" s="1033">
        <v>0</v>
      </c>
      <c r="AV31" s="1032">
        <v>0</v>
      </c>
      <c r="AW31" s="1033">
        <v>0</v>
      </c>
      <c r="AX31" s="1032">
        <v>0</v>
      </c>
      <c r="AY31" s="1034">
        <f t="shared" si="7"/>
        <v>0</v>
      </c>
      <c r="AZ31" s="1033">
        <v>0</v>
      </c>
      <c r="BA31" s="1032">
        <v>0</v>
      </c>
      <c r="BB31" s="1033">
        <v>0</v>
      </c>
      <c r="BC31" s="1032">
        <v>0</v>
      </c>
      <c r="BD31" s="1033">
        <v>0</v>
      </c>
      <c r="BE31" s="1034">
        <f t="shared" si="8"/>
        <v>0</v>
      </c>
      <c r="BF31" s="1033">
        <v>0</v>
      </c>
      <c r="BG31" s="1032">
        <v>0</v>
      </c>
      <c r="BH31" s="1033">
        <v>0</v>
      </c>
      <c r="BI31" s="1032">
        <v>0</v>
      </c>
      <c r="BJ31" s="1033">
        <v>0</v>
      </c>
      <c r="BK31" s="1034">
        <f t="shared" si="9"/>
        <v>0</v>
      </c>
      <c r="BL31" s="1033">
        <v>0</v>
      </c>
      <c r="BM31" s="1032">
        <v>0</v>
      </c>
      <c r="BN31" s="1033">
        <v>0</v>
      </c>
      <c r="BO31" s="1032">
        <v>0</v>
      </c>
      <c r="BP31" s="1033">
        <v>0</v>
      </c>
      <c r="BQ31" s="1034">
        <f t="shared" si="10"/>
        <v>0</v>
      </c>
      <c r="BR31" s="1033">
        <v>0</v>
      </c>
      <c r="BS31" s="1032">
        <v>0</v>
      </c>
      <c r="BT31" s="1033">
        <v>0</v>
      </c>
      <c r="BU31" s="1032">
        <v>0</v>
      </c>
      <c r="BV31" s="1033">
        <v>0</v>
      </c>
      <c r="BW31" s="1034">
        <f t="shared" si="11"/>
        <v>0</v>
      </c>
    </row>
    <row r="32" spans="1:75" ht="15" customHeight="1" x14ac:dyDescent="0.25">
      <c r="A32" s="1026"/>
      <c r="B32" s="1023" t="str">
        <f>'תקציב קבוע'!D111</f>
        <v>אחר</v>
      </c>
      <c r="C32" s="1031">
        <f>'תקציב קבוע'!E111</f>
        <v>0</v>
      </c>
      <c r="D32" s="1032">
        <v>0</v>
      </c>
      <c r="E32" s="1033">
        <v>0</v>
      </c>
      <c r="F32" s="1032">
        <v>0</v>
      </c>
      <c r="G32" s="1033">
        <v>0</v>
      </c>
      <c r="H32" s="1032">
        <v>0</v>
      </c>
      <c r="I32" s="1034">
        <f t="shared" si="0"/>
        <v>0</v>
      </c>
      <c r="J32" s="1033">
        <v>0</v>
      </c>
      <c r="K32" s="1032">
        <v>0</v>
      </c>
      <c r="L32" s="1033">
        <v>0</v>
      </c>
      <c r="M32" s="1032">
        <v>0</v>
      </c>
      <c r="N32" s="1033">
        <v>0</v>
      </c>
      <c r="O32" s="1034">
        <f t="shared" si="1"/>
        <v>0</v>
      </c>
      <c r="P32" s="1032">
        <v>0</v>
      </c>
      <c r="Q32" s="1033">
        <v>0</v>
      </c>
      <c r="R32" s="1032">
        <v>0</v>
      </c>
      <c r="S32" s="1033">
        <v>0</v>
      </c>
      <c r="T32" s="1032">
        <v>0</v>
      </c>
      <c r="U32" s="1034">
        <f t="shared" si="2"/>
        <v>0</v>
      </c>
      <c r="V32" s="1033">
        <v>0</v>
      </c>
      <c r="W32" s="1032">
        <v>0</v>
      </c>
      <c r="X32" s="1033">
        <v>0</v>
      </c>
      <c r="Y32" s="1032">
        <v>0</v>
      </c>
      <c r="Z32" s="1033">
        <v>0</v>
      </c>
      <c r="AA32" s="1034">
        <f t="shared" si="3"/>
        <v>0</v>
      </c>
      <c r="AB32" s="1032">
        <v>0</v>
      </c>
      <c r="AC32" s="1033">
        <v>0</v>
      </c>
      <c r="AD32" s="1032">
        <v>0</v>
      </c>
      <c r="AE32" s="1032">
        <v>0</v>
      </c>
      <c r="AF32" s="1033">
        <v>0</v>
      </c>
      <c r="AG32" s="1034">
        <f t="shared" si="4"/>
        <v>0</v>
      </c>
      <c r="AH32" s="1032">
        <v>0</v>
      </c>
      <c r="AI32" s="1033">
        <v>0</v>
      </c>
      <c r="AJ32" s="1032">
        <v>0</v>
      </c>
      <c r="AK32" s="1032">
        <v>0</v>
      </c>
      <c r="AL32" s="1033">
        <v>0</v>
      </c>
      <c r="AM32" s="1034">
        <f t="shared" si="5"/>
        <v>0</v>
      </c>
      <c r="AN32" s="1032">
        <v>0</v>
      </c>
      <c r="AO32" s="1033">
        <v>0</v>
      </c>
      <c r="AP32" s="1032">
        <v>0</v>
      </c>
      <c r="AQ32" s="1033">
        <v>0</v>
      </c>
      <c r="AR32" s="1032">
        <v>0</v>
      </c>
      <c r="AS32" s="1034">
        <f t="shared" si="6"/>
        <v>0</v>
      </c>
      <c r="AT32" s="1032">
        <v>0</v>
      </c>
      <c r="AU32" s="1033">
        <v>0</v>
      </c>
      <c r="AV32" s="1032">
        <v>0</v>
      </c>
      <c r="AW32" s="1033">
        <v>0</v>
      </c>
      <c r="AX32" s="1032">
        <v>0</v>
      </c>
      <c r="AY32" s="1034">
        <f t="shared" si="7"/>
        <v>0</v>
      </c>
      <c r="AZ32" s="1033">
        <v>0</v>
      </c>
      <c r="BA32" s="1032">
        <v>0</v>
      </c>
      <c r="BB32" s="1033">
        <v>0</v>
      </c>
      <c r="BC32" s="1032">
        <v>0</v>
      </c>
      <c r="BD32" s="1033">
        <v>0</v>
      </c>
      <c r="BE32" s="1034">
        <f t="shared" si="8"/>
        <v>0</v>
      </c>
      <c r="BF32" s="1033">
        <v>0</v>
      </c>
      <c r="BG32" s="1032">
        <v>0</v>
      </c>
      <c r="BH32" s="1033">
        <v>0</v>
      </c>
      <c r="BI32" s="1032">
        <v>0</v>
      </c>
      <c r="BJ32" s="1033">
        <v>0</v>
      </c>
      <c r="BK32" s="1034">
        <f t="shared" si="9"/>
        <v>0</v>
      </c>
      <c r="BL32" s="1033">
        <v>0</v>
      </c>
      <c r="BM32" s="1032">
        <v>0</v>
      </c>
      <c r="BN32" s="1033">
        <v>0</v>
      </c>
      <c r="BO32" s="1032">
        <v>0</v>
      </c>
      <c r="BP32" s="1033">
        <v>0</v>
      </c>
      <c r="BQ32" s="1034">
        <f t="shared" si="10"/>
        <v>0</v>
      </c>
      <c r="BR32" s="1033">
        <v>0</v>
      </c>
      <c r="BS32" s="1032">
        <v>0</v>
      </c>
      <c r="BT32" s="1033">
        <v>0</v>
      </c>
      <c r="BU32" s="1032">
        <v>0</v>
      </c>
      <c r="BV32" s="1033">
        <v>0</v>
      </c>
      <c r="BW32" s="1034">
        <f t="shared" si="11"/>
        <v>0</v>
      </c>
    </row>
    <row r="33" spans="1:75" ht="15" customHeight="1" x14ac:dyDescent="0.25">
      <c r="A33" s="1026"/>
      <c r="B33" s="1023" t="str">
        <f>'תקציב קבוע'!D112</f>
        <v>אחר</v>
      </c>
      <c r="C33" s="1031">
        <f>'תקציב קבוע'!E112</f>
        <v>0</v>
      </c>
      <c r="D33" s="1032">
        <v>0</v>
      </c>
      <c r="E33" s="1033">
        <v>0</v>
      </c>
      <c r="F33" s="1032">
        <v>0</v>
      </c>
      <c r="G33" s="1033">
        <v>0</v>
      </c>
      <c r="H33" s="1032">
        <v>0</v>
      </c>
      <c r="I33" s="1034">
        <f t="shared" si="0"/>
        <v>0</v>
      </c>
      <c r="J33" s="1033">
        <v>0</v>
      </c>
      <c r="K33" s="1032">
        <v>0</v>
      </c>
      <c r="L33" s="1033">
        <v>0</v>
      </c>
      <c r="M33" s="1032">
        <v>0</v>
      </c>
      <c r="N33" s="1033">
        <v>0</v>
      </c>
      <c r="O33" s="1034">
        <f t="shared" si="1"/>
        <v>0</v>
      </c>
      <c r="P33" s="1032">
        <v>0</v>
      </c>
      <c r="Q33" s="1033">
        <v>0</v>
      </c>
      <c r="R33" s="1032">
        <v>0</v>
      </c>
      <c r="S33" s="1033">
        <v>0</v>
      </c>
      <c r="T33" s="1032">
        <v>0</v>
      </c>
      <c r="U33" s="1034">
        <f t="shared" si="2"/>
        <v>0</v>
      </c>
      <c r="V33" s="1033">
        <v>0</v>
      </c>
      <c r="W33" s="1032">
        <v>0</v>
      </c>
      <c r="X33" s="1033">
        <v>0</v>
      </c>
      <c r="Y33" s="1032">
        <v>0</v>
      </c>
      <c r="Z33" s="1033">
        <v>0</v>
      </c>
      <c r="AA33" s="1034">
        <f t="shared" si="3"/>
        <v>0</v>
      </c>
      <c r="AB33" s="1032">
        <v>0</v>
      </c>
      <c r="AC33" s="1033">
        <v>0</v>
      </c>
      <c r="AD33" s="1032">
        <v>0</v>
      </c>
      <c r="AE33" s="1032">
        <v>0</v>
      </c>
      <c r="AF33" s="1033">
        <v>0</v>
      </c>
      <c r="AG33" s="1034">
        <f t="shared" si="4"/>
        <v>0</v>
      </c>
      <c r="AH33" s="1032">
        <v>0</v>
      </c>
      <c r="AI33" s="1033">
        <v>0</v>
      </c>
      <c r="AJ33" s="1032">
        <v>0</v>
      </c>
      <c r="AK33" s="1032">
        <v>0</v>
      </c>
      <c r="AL33" s="1033">
        <v>0</v>
      </c>
      <c r="AM33" s="1034">
        <f t="shared" si="5"/>
        <v>0</v>
      </c>
      <c r="AN33" s="1032">
        <v>0</v>
      </c>
      <c r="AO33" s="1033">
        <v>0</v>
      </c>
      <c r="AP33" s="1032">
        <v>0</v>
      </c>
      <c r="AQ33" s="1033">
        <v>0</v>
      </c>
      <c r="AR33" s="1032">
        <v>0</v>
      </c>
      <c r="AS33" s="1034">
        <f t="shared" si="6"/>
        <v>0</v>
      </c>
      <c r="AT33" s="1032">
        <v>0</v>
      </c>
      <c r="AU33" s="1033">
        <v>0</v>
      </c>
      <c r="AV33" s="1032">
        <v>0</v>
      </c>
      <c r="AW33" s="1033">
        <v>0</v>
      </c>
      <c r="AX33" s="1032">
        <v>0</v>
      </c>
      <c r="AY33" s="1034">
        <f t="shared" si="7"/>
        <v>0</v>
      </c>
      <c r="AZ33" s="1033">
        <v>0</v>
      </c>
      <c r="BA33" s="1032">
        <v>0</v>
      </c>
      <c r="BB33" s="1033">
        <v>0</v>
      </c>
      <c r="BC33" s="1032">
        <v>0</v>
      </c>
      <c r="BD33" s="1033">
        <v>0</v>
      </c>
      <c r="BE33" s="1034">
        <f t="shared" si="8"/>
        <v>0</v>
      </c>
      <c r="BF33" s="1033">
        <v>0</v>
      </c>
      <c r="BG33" s="1032">
        <v>0</v>
      </c>
      <c r="BH33" s="1033">
        <v>0</v>
      </c>
      <c r="BI33" s="1032">
        <v>0</v>
      </c>
      <c r="BJ33" s="1033">
        <v>0</v>
      </c>
      <c r="BK33" s="1034">
        <f t="shared" si="9"/>
        <v>0</v>
      </c>
      <c r="BL33" s="1033">
        <v>0</v>
      </c>
      <c r="BM33" s="1032">
        <v>0</v>
      </c>
      <c r="BN33" s="1033">
        <v>0</v>
      </c>
      <c r="BO33" s="1032">
        <v>0</v>
      </c>
      <c r="BP33" s="1033">
        <v>0</v>
      </c>
      <c r="BQ33" s="1034">
        <f t="shared" si="10"/>
        <v>0</v>
      </c>
      <c r="BR33" s="1033">
        <v>0</v>
      </c>
      <c r="BS33" s="1032">
        <v>0</v>
      </c>
      <c r="BT33" s="1033">
        <v>0</v>
      </c>
      <c r="BU33" s="1032">
        <v>0</v>
      </c>
      <c r="BV33" s="1033">
        <v>0</v>
      </c>
      <c r="BW33" s="1034">
        <f t="shared" si="11"/>
        <v>0</v>
      </c>
    </row>
    <row r="34" spans="1:75" ht="15" customHeight="1" x14ac:dyDescent="0.25">
      <c r="A34" s="1026"/>
      <c r="B34" s="1023" t="str">
        <f>'תקציב קבוע'!D113</f>
        <v>אחר</v>
      </c>
      <c r="C34" s="1031">
        <f>'תקציב קבוע'!E113</f>
        <v>0</v>
      </c>
      <c r="D34" s="1032">
        <v>0</v>
      </c>
      <c r="E34" s="1033">
        <v>0</v>
      </c>
      <c r="F34" s="1032">
        <v>0</v>
      </c>
      <c r="G34" s="1033">
        <v>0</v>
      </c>
      <c r="H34" s="1032">
        <v>0</v>
      </c>
      <c r="I34" s="1034">
        <f t="shared" si="0"/>
        <v>0</v>
      </c>
      <c r="J34" s="1033">
        <v>0</v>
      </c>
      <c r="K34" s="1032">
        <v>0</v>
      </c>
      <c r="L34" s="1033">
        <v>0</v>
      </c>
      <c r="M34" s="1032">
        <v>0</v>
      </c>
      <c r="N34" s="1033">
        <v>0</v>
      </c>
      <c r="O34" s="1034">
        <f t="shared" si="1"/>
        <v>0</v>
      </c>
      <c r="P34" s="1032">
        <v>0</v>
      </c>
      <c r="Q34" s="1033">
        <v>0</v>
      </c>
      <c r="R34" s="1032">
        <v>0</v>
      </c>
      <c r="S34" s="1033">
        <v>0</v>
      </c>
      <c r="T34" s="1032">
        <v>0</v>
      </c>
      <c r="U34" s="1034">
        <f t="shared" si="2"/>
        <v>0</v>
      </c>
      <c r="V34" s="1033">
        <v>0</v>
      </c>
      <c r="W34" s="1032">
        <v>0</v>
      </c>
      <c r="X34" s="1033">
        <v>0</v>
      </c>
      <c r="Y34" s="1032">
        <v>0</v>
      </c>
      <c r="Z34" s="1033">
        <v>0</v>
      </c>
      <c r="AA34" s="1034">
        <f t="shared" si="3"/>
        <v>0</v>
      </c>
      <c r="AB34" s="1032">
        <v>0</v>
      </c>
      <c r="AC34" s="1033">
        <v>0</v>
      </c>
      <c r="AD34" s="1032">
        <v>0</v>
      </c>
      <c r="AE34" s="1032">
        <v>0</v>
      </c>
      <c r="AF34" s="1033">
        <v>0</v>
      </c>
      <c r="AG34" s="1034">
        <f t="shared" si="4"/>
        <v>0</v>
      </c>
      <c r="AH34" s="1032">
        <v>0</v>
      </c>
      <c r="AI34" s="1033">
        <v>0</v>
      </c>
      <c r="AJ34" s="1032">
        <v>0</v>
      </c>
      <c r="AK34" s="1032">
        <v>0</v>
      </c>
      <c r="AL34" s="1033">
        <v>0</v>
      </c>
      <c r="AM34" s="1034">
        <f t="shared" si="5"/>
        <v>0</v>
      </c>
      <c r="AN34" s="1032">
        <v>0</v>
      </c>
      <c r="AO34" s="1033">
        <v>0</v>
      </c>
      <c r="AP34" s="1032">
        <v>0</v>
      </c>
      <c r="AQ34" s="1033">
        <v>0</v>
      </c>
      <c r="AR34" s="1032">
        <v>0</v>
      </c>
      <c r="AS34" s="1034">
        <f t="shared" si="6"/>
        <v>0</v>
      </c>
      <c r="AT34" s="1032">
        <v>0</v>
      </c>
      <c r="AU34" s="1033">
        <v>0</v>
      </c>
      <c r="AV34" s="1032">
        <v>0</v>
      </c>
      <c r="AW34" s="1033">
        <v>0</v>
      </c>
      <c r="AX34" s="1032">
        <v>0</v>
      </c>
      <c r="AY34" s="1034">
        <f t="shared" si="7"/>
        <v>0</v>
      </c>
      <c r="AZ34" s="1033">
        <v>0</v>
      </c>
      <c r="BA34" s="1032">
        <v>0</v>
      </c>
      <c r="BB34" s="1033">
        <v>0</v>
      </c>
      <c r="BC34" s="1032">
        <v>0</v>
      </c>
      <c r="BD34" s="1033">
        <v>0</v>
      </c>
      <c r="BE34" s="1034">
        <f t="shared" si="8"/>
        <v>0</v>
      </c>
      <c r="BF34" s="1033">
        <v>0</v>
      </c>
      <c r="BG34" s="1032">
        <v>0</v>
      </c>
      <c r="BH34" s="1033">
        <v>0</v>
      </c>
      <c r="BI34" s="1032">
        <v>0</v>
      </c>
      <c r="BJ34" s="1033">
        <v>0</v>
      </c>
      <c r="BK34" s="1034">
        <f t="shared" si="9"/>
        <v>0</v>
      </c>
      <c r="BL34" s="1033">
        <v>0</v>
      </c>
      <c r="BM34" s="1032">
        <v>0</v>
      </c>
      <c r="BN34" s="1033">
        <v>0</v>
      </c>
      <c r="BO34" s="1032">
        <v>0</v>
      </c>
      <c r="BP34" s="1033">
        <v>0</v>
      </c>
      <c r="BQ34" s="1034">
        <f t="shared" si="10"/>
        <v>0</v>
      </c>
      <c r="BR34" s="1033">
        <v>0</v>
      </c>
      <c r="BS34" s="1032">
        <v>0</v>
      </c>
      <c r="BT34" s="1033">
        <v>0</v>
      </c>
      <c r="BU34" s="1032">
        <v>0</v>
      </c>
      <c r="BV34" s="1033">
        <v>0</v>
      </c>
      <c r="BW34" s="1034">
        <f t="shared" si="11"/>
        <v>0</v>
      </c>
    </row>
    <row r="35" spans="1:75" ht="15" customHeight="1" x14ac:dyDescent="0.25">
      <c r="A35" s="1022" t="s">
        <v>408</v>
      </c>
      <c r="B35" s="1035" t="str">
        <f>'תקציב קבוע'!D115</f>
        <v>ריבית חובה בבנק</v>
      </c>
      <c r="C35" s="1031">
        <f>'תקציב קבוע'!E115</f>
        <v>0</v>
      </c>
      <c r="D35" s="1032">
        <v>0</v>
      </c>
      <c r="E35" s="1033">
        <v>0</v>
      </c>
      <c r="F35" s="1032">
        <v>0</v>
      </c>
      <c r="G35" s="1033">
        <v>0</v>
      </c>
      <c r="H35" s="1032">
        <v>0</v>
      </c>
      <c r="I35" s="1034">
        <f t="shared" si="0"/>
        <v>0</v>
      </c>
      <c r="J35" s="1033">
        <v>0</v>
      </c>
      <c r="K35" s="1032">
        <v>0</v>
      </c>
      <c r="L35" s="1033">
        <v>0</v>
      </c>
      <c r="M35" s="1032">
        <v>0</v>
      </c>
      <c r="N35" s="1033">
        <v>0</v>
      </c>
      <c r="O35" s="1034">
        <f t="shared" si="1"/>
        <v>0</v>
      </c>
      <c r="P35" s="1032">
        <v>0</v>
      </c>
      <c r="Q35" s="1033">
        <v>0</v>
      </c>
      <c r="R35" s="1032">
        <v>0</v>
      </c>
      <c r="S35" s="1033">
        <v>0</v>
      </c>
      <c r="T35" s="1032">
        <v>0</v>
      </c>
      <c r="U35" s="1034">
        <f t="shared" si="2"/>
        <v>0</v>
      </c>
      <c r="V35" s="1033">
        <v>0</v>
      </c>
      <c r="W35" s="1032">
        <v>0</v>
      </c>
      <c r="X35" s="1033">
        <v>0</v>
      </c>
      <c r="Y35" s="1032">
        <v>0</v>
      </c>
      <c r="Z35" s="1033">
        <v>0</v>
      </c>
      <c r="AA35" s="1034">
        <f t="shared" si="3"/>
        <v>0</v>
      </c>
      <c r="AB35" s="1032">
        <v>0</v>
      </c>
      <c r="AC35" s="1033">
        <v>0</v>
      </c>
      <c r="AD35" s="1032">
        <v>0</v>
      </c>
      <c r="AE35" s="1032">
        <v>0</v>
      </c>
      <c r="AF35" s="1033">
        <v>0</v>
      </c>
      <c r="AG35" s="1034">
        <f t="shared" si="4"/>
        <v>0</v>
      </c>
      <c r="AH35" s="1032">
        <v>0</v>
      </c>
      <c r="AI35" s="1033">
        <v>0</v>
      </c>
      <c r="AJ35" s="1032">
        <v>0</v>
      </c>
      <c r="AK35" s="1032">
        <v>0</v>
      </c>
      <c r="AL35" s="1033">
        <v>0</v>
      </c>
      <c r="AM35" s="1034">
        <f t="shared" si="5"/>
        <v>0</v>
      </c>
      <c r="AN35" s="1032">
        <v>0</v>
      </c>
      <c r="AO35" s="1033">
        <v>0</v>
      </c>
      <c r="AP35" s="1032">
        <v>0</v>
      </c>
      <c r="AQ35" s="1033">
        <v>0</v>
      </c>
      <c r="AR35" s="1032">
        <v>0</v>
      </c>
      <c r="AS35" s="1034">
        <f t="shared" si="6"/>
        <v>0</v>
      </c>
      <c r="AT35" s="1032">
        <v>0</v>
      </c>
      <c r="AU35" s="1033">
        <v>0</v>
      </c>
      <c r="AV35" s="1032">
        <v>0</v>
      </c>
      <c r="AW35" s="1033">
        <v>0</v>
      </c>
      <c r="AX35" s="1032">
        <v>0</v>
      </c>
      <c r="AY35" s="1034">
        <f t="shared" si="7"/>
        <v>0</v>
      </c>
      <c r="AZ35" s="1033">
        <v>0</v>
      </c>
      <c r="BA35" s="1032">
        <v>0</v>
      </c>
      <c r="BB35" s="1033">
        <v>0</v>
      </c>
      <c r="BC35" s="1032">
        <v>0</v>
      </c>
      <c r="BD35" s="1033">
        <v>0</v>
      </c>
      <c r="BE35" s="1034">
        <f t="shared" si="8"/>
        <v>0</v>
      </c>
      <c r="BF35" s="1033">
        <v>0</v>
      </c>
      <c r="BG35" s="1032">
        <v>0</v>
      </c>
      <c r="BH35" s="1033">
        <v>0</v>
      </c>
      <c r="BI35" s="1032">
        <v>0</v>
      </c>
      <c r="BJ35" s="1033">
        <v>0</v>
      </c>
      <c r="BK35" s="1034">
        <f t="shared" si="9"/>
        <v>0</v>
      </c>
      <c r="BL35" s="1033">
        <v>0</v>
      </c>
      <c r="BM35" s="1032">
        <v>0</v>
      </c>
      <c r="BN35" s="1033">
        <v>0</v>
      </c>
      <c r="BO35" s="1032">
        <v>0</v>
      </c>
      <c r="BP35" s="1033">
        <v>0</v>
      </c>
      <c r="BQ35" s="1034">
        <f t="shared" si="10"/>
        <v>0</v>
      </c>
      <c r="BR35" s="1033">
        <v>0</v>
      </c>
      <c r="BS35" s="1032">
        <v>0</v>
      </c>
      <c r="BT35" s="1033">
        <v>0</v>
      </c>
      <c r="BU35" s="1032">
        <v>0</v>
      </c>
      <c r="BV35" s="1033">
        <v>0</v>
      </c>
      <c r="BW35" s="1034">
        <f t="shared" si="11"/>
        <v>0</v>
      </c>
    </row>
    <row r="36" spans="1:75" ht="15" customHeight="1" x14ac:dyDescent="0.25">
      <c r="A36" s="1026"/>
      <c r="B36" s="1035" t="str">
        <f>'תקציב קבוע'!D116</f>
        <v>עמלות</v>
      </c>
      <c r="C36" s="1031">
        <f>'תקציב קבוע'!E116</f>
        <v>0</v>
      </c>
      <c r="D36" s="1032">
        <v>0</v>
      </c>
      <c r="E36" s="1033">
        <v>0</v>
      </c>
      <c r="F36" s="1032">
        <v>0</v>
      </c>
      <c r="G36" s="1033">
        <v>0</v>
      </c>
      <c r="H36" s="1032">
        <v>0</v>
      </c>
      <c r="I36" s="1034">
        <f t="shared" si="0"/>
        <v>0</v>
      </c>
      <c r="J36" s="1033">
        <v>0</v>
      </c>
      <c r="K36" s="1032">
        <v>0</v>
      </c>
      <c r="L36" s="1033">
        <v>0</v>
      </c>
      <c r="M36" s="1032">
        <v>0</v>
      </c>
      <c r="N36" s="1033">
        <v>0</v>
      </c>
      <c r="O36" s="1034">
        <f t="shared" si="1"/>
        <v>0</v>
      </c>
      <c r="P36" s="1032">
        <v>0</v>
      </c>
      <c r="Q36" s="1033">
        <v>0</v>
      </c>
      <c r="R36" s="1032">
        <v>0</v>
      </c>
      <c r="S36" s="1033">
        <v>0</v>
      </c>
      <c r="T36" s="1032">
        <v>0</v>
      </c>
      <c r="U36" s="1034">
        <f t="shared" si="2"/>
        <v>0</v>
      </c>
      <c r="V36" s="1033">
        <v>0</v>
      </c>
      <c r="W36" s="1032">
        <v>0</v>
      </c>
      <c r="X36" s="1033">
        <v>0</v>
      </c>
      <c r="Y36" s="1032">
        <v>0</v>
      </c>
      <c r="Z36" s="1033">
        <v>0</v>
      </c>
      <c r="AA36" s="1034">
        <f t="shared" si="3"/>
        <v>0</v>
      </c>
      <c r="AB36" s="1032">
        <v>0</v>
      </c>
      <c r="AC36" s="1033">
        <v>0</v>
      </c>
      <c r="AD36" s="1032">
        <v>0</v>
      </c>
      <c r="AE36" s="1032">
        <v>0</v>
      </c>
      <c r="AF36" s="1033">
        <v>0</v>
      </c>
      <c r="AG36" s="1034">
        <f t="shared" si="4"/>
        <v>0</v>
      </c>
      <c r="AH36" s="1032">
        <v>0</v>
      </c>
      <c r="AI36" s="1033">
        <v>0</v>
      </c>
      <c r="AJ36" s="1032">
        <v>0</v>
      </c>
      <c r="AK36" s="1032">
        <v>0</v>
      </c>
      <c r="AL36" s="1033">
        <v>0</v>
      </c>
      <c r="AM36" s="1034">
        <f t="shared" si="5"/>
        <v>0</v>
      </c>
      <c r="AN36" s="1032">
        <v>0</v>
      </c>
      <c r="AO36" s="1033">
        <v>0</v>
      </c>
      <c r="AP36" s="1032">
        <v>0</v>
      </c>
      <c r="AQ36" s="1033">
        <v>0</v>
      </c>
      <c r="AR36" s="1032">
        <v>0</v>
      </c>
      <c r="AS36" s="1034">
        <f t="shared" si="6"/>
        <v>0</v>
      </c>
      <c r="AT36" s="1032">
        <v>0</v>
      </c>
      <c r="AU36" s="1033">
        <v>0</v>
      </c>
      <c r="AV36" s="1032">
        <v>0</v>
      </c>
      <c r="AW36" s="1033">
        <v>0</v>
      </c>
      <c r="AX36" s="1032">
        <v>0</v>
      </c>
      <c r="AY36" s="1034">
        <f t="shared" si="7"/>
        <v>0</v>
      </c>
      <c r="AZ36" s="1033">
        <v>0</v>
      </c>
      <c r="BA36" s="1032">
        <v>0</v>
      </c>
      <c r="BB36" s="1033">
        <v>0</v>
      </c>
      <c r="BC36" s="1032">
        <v>0</v>
      </c>
      <c r="BD36" s="1033">
        <v>0</v>
      </c>
      <c r="BE36" s="1034">
        <f t="shared" si="8"/>
        <v>0</v>
      </c>
      <c r="BF36" s="1033">
        <v>0</v>
      </c>
      <c r="BG36" s="1032">
        <v>0</v>
      </c>
      <c r="BH36" s="1033">
        <v>0</v>
      </c>
      <c r="BI36" s="1032">
        <v>0</v>
      </c>
      <c r="BJ36" s="1033">
        <v>0</v>
      </c>
      <c r="BK36" s="1034">
        <f t="shared" si="9"/>
        <v>0</v>
      </c>
      <c r="BL36" s="1033">
        <v>0</v>
      </c>
      <c r="BM36" s="1032">
        <v>0</v>
      </c>
      <c r="BN36" s="1033">
        <v>0</v>
      </c>
      <c r="BO36" s="1032">
        <v>0</v>
      </c>
      <c r="BP36" s="1033">
        <v>0</v>
      </c>
      <c r="BQ36" s="1034">
        <f t="shared" si="10"/>
        <v>0</v>
      </c>
      <c r="BR36" s="1033">
        <v>0</v>
      </c>
      <c r="BS36" s="1032">
        <v>0</v>
      </c>
      <c r="BT36" s="1033">
        <v>0</v>
      </c>
      <c r="BU36" s="1032">
        <v>0</v>
      </c>
      <c r="BV36" s="1033">
        <v>0</v>
      </c>
      <c r="BW36" s="1034">
        <f t="shared" si="11"/>
        <v>0</v>
      </c>
    </row>
    <row r="37" spans="1:75" ht="15" customHeight="1" x14ac:dyDescent="0.25">
      <c r="A37" s="1026"/>
      <c r="B37" s="1035" t="str">
        <f>'תקציב קבוע'!D117</f>
        <v>עזרה למשפחה(לא קבוע)</v>
      </c>
      <c r="C37" s="1031">
        <f>'תקציב קבוע'!E117</f>
        <v>0</v>
      </c>
      <c r="D37" s="1032">
        <v>0</v>
      </c>
      <c r="E37" s="1033">
        <v>0</v>
      </c>
      <c r="F37" s="1032">
        <v>0</v>
      </c>
      <c r="G37" s="1033">
        <v>0</v>
      </c>
      <c r="H37" s="1032">
        <v>0</v>
      </c>
      <c r="I37" s="1034">
        <f t="shared" si="0"/>
        <v>0</v>
      </c>
      <c r="J37" s="1033">
        <v>0</v>
      </c>
      <c r="K37" s="1032">
        <v>0</v>
      </c>
      <c r="L37" s="1033">
        <v>0</v>
      </c>
      <c r="M37" s="1032">
        <v>0</v>
      </c>
      <c r="N37" s="1033">
        <v>0</v>
      </c>
      <c r="O37" s="1034">
        <f t="shared" si="1"/>
        <v>0</v>
      </c>
      <c r="P37" s="1032">
        <v>0</v>
      </c>
      <c r="Q37" s="1033">
        <v>0</v>
      </c>
      <c r="R37" s="1032">
        <v>0</v>
      </c>
      <c r="S37" s="1033">
        <v>0</v>
      </c>
      <c r="T37" s="1032">
        <v>0</v>
      </c>
      <c r="U37" s="1034">
        <f t="shared" si="2"/>
        <v>0</v>
      </c>
      <c r="V37" s="1033">
        <v>0</v>
      </c>
      <c r="W37" s="1032">
        <v>0</v>
      </c>
      <c r="X37" s="1033">
        <v>0</v>
      </c>
      <c r="Y37" s="1032">
        <v>0</v>
      </c>
      <c r="Z37" s="1033">
        <v>0</v>
      </c>
      <c r="AA37" s="1034">
        <f t="shared" si="3"/>
        <v>0</v>
      </c>
      <c r="AB37" s="1032">
        <v>0</v>
      </c>
      <c r="AC37" s="1033">
        <v>0</v>
      </c>
      <c r="AD37" s="1032">
        <v>0</v>
      </c>
      <c r="AE37" s="1032">
        <v>0</v>
      </c>
      <c r="AF37" s="1033">
        <v>0</v>
      </c>
      <c r="AG37" s="1034">
        <f t="shared" si="4"/>
        <v>0</v>
      </c>
      <c r="AH37" s="1032">
        <v>0</v>
      </c>
      <c r="AI37" s="1033">
        <v>0</v>
      </c>
      <c r="AJ37" s="1032">
        <v>0</v>
      </c>
      <c r="AK37" s="1032">
        <v>0</v>
      </c>
      <c r="AL37" s="1033">
        <v>0</v>
      </c>
      <c r="AM37" s="1034">
        <f t="shared" si="5"/>
        <v>0</v>
      </c>
      <c r="AN37" s="1032">
        <v>0</v>
      </c>
      <c r="AO37" s="1033">
        <v>0</v>
      </c>
      <c r="AP37" s="1032">
        <v>0</v>
      </c>
      <c r="AQ37" s="1033">
        <v>0</v>
      </c>
      <c r="AR37" s="1032">
        <v>0</v>
      </c>
      <c r="AS37" s="1034">
        <f t="shared" si="6"/>
        <v>0</v>
      </c>
      <c r="AT37" s="1032">
        <v>0</v>
      </c>
      <c r="AU37" s="1033">
        <v>0</v>
      </c>
      <c r="AV37" s="1032">
        <v>0</v>
      </c>
      <c r="AW37" s="1033">
        <v>0</v>
      </c>
      <c r="AX37" s="1032">
        <v>0</v>
      </c>
      <c r="AY37" s="1034">
        <f t="shared" si="7"/>
        <v>0</v>
      </c>
      <c r="AZ37" s="1033">
        <v>0</v>
      </c>
      <c r="BA37" s="1032">
        <v>0</v>
      </c>
      <c r="BB37" s="1033">
        <v>0</v>
      </c>
      <c r="BC37" s="1032">
        <v>0</v>
      </c>
      <c r="BD37" s="1033">
        <v>0</v>
      </c>
      <c r="BE37" s="1034">
        <f t="shared" si="8"/>
        <v>0</v>
      </c>
      <c r="BF37" s="1033">
        <v>0</v>
      </c>
      <c r="BG37" s="1032">
        <v>0</v>
      </c>
      <c r="BH37" s="1033">
        <v>0</v>
      </c>
      <c r="BI37" s="1032">
        <v>0</v>
      </c>
      <c r="BJ37" s="1033">
        <v>0</v>
      </c>
      <c r="BK37" s="1034">
        <f t="shared" si="9"/>
        <v>0</v>
      </c>
      <c r="BL37" s="1033">
        <v>0</v>
      </c>
      <c r="BM37" s="1032">
        <v>0</v>
      </c>
      <c r="BN37" s="1033">
        <v>0</v>
      </c>
      <c r="BO37" s="1032">
        <v>0</v>
      </c>
      <c r="BP37" s="1033">
        <v>0</v>
      </c>
      <c r="BQ37" s="1034">
        <f t="shared" si="10"/>
        <v>0</v>
      </c>
      <c r="BR37" s="1033">
        <v>0</v>
      </c>
      <c r="BS37" s="1032">
        <v>0</v>
      </c>
      <c r="BT37" s="1033">
        <v>0</v>
      </c>
      <c r="BU37" s="1032">
        <v>0</v>
      </c>
      <c r="BV37" s="1033">
        <v>0</v>
      </c>
      <c r="BW37" s="1034">
        <f t="shared" si="11"/>
        <v>0</v>
      </c>
    </row>
    <row r="38" spans="1:75" ht="15" customHeight="1" x14ac:dyDescent="0.25">
      <c r="A38" s="1026"/>
      <c r="B38" s="1023" t="str">
        <f>'תקציב קבוע'!D118</f>
        <v>אחר</v>
      </c>
      <c r="C38" s="1031">
        <f>'תקציב קבוע'!E118</f>
        <v>0</v>
      </c>
      <c r="D38" s="1032">
        <v>0</v>
      </c>
      <c r="E38" s="1033">
        <v>0</v>
      </c>
      <c r="F38" s="1032">
        <v>0</v>
      </c>
      <c r="G38" s="1033">
        <v>0</v>
      </c>
      <c r="H38" s="1032">
        <v>0</v>
      </c>
      <c r="I38" s="1034">
        <f t="shared" si="0"/>
        <v>0</v>
      </c>
      <c r="J38" s="1033">
        <v>0</v>
      </c>
      <c r="K38" s="1032">
        <v>0</v>
      </c>
      <c r="L38" s="1033">
        <v>0</v>
      </c>
      <c r="M38" s="1032">
        <v>0</v>
      </c>
      <c r="N38" s="1033">
        <v>0</v>
      </c>
      <c r="O38" s="1034">
        <f t="shared" si="1"/>
        <v>0</v>
      </c>
      <c r="P38" s="1032">
        <v>0</v>
      </c>
      <c r="Q38" s="1033">
        <v>0</v>
      </c>
      <c r="R38" s="1032">
        <v>0</v>
      </c>
      <c r="S38" s="1033">
        <v>0</v>
      </c>
      <c r="T38" s="1032">
        <v>0</v>
      </c>
      <c r="U38" s="1034">
        <f t="shared" si="2"/>
        <v>0</v>
      </c>
      <c r="V38" s="1033">
        <v>0</v>
      </c>
      <c r="W38" s="1032">
        <v>0</v>
      </c>
      <c r="X38" s="1033">
        <v>0</v>
      </c>
      <c r="Y38" s="1032">
        <v>0</v>
      </c>
      <c r="Z38" s="1033">
        <v>0</v>
      </c>
      <c r="AA38" s="1034">
        <f t="shared" si="3"/>
        <v>0</v>
      </c>
      <c r="AB38" s="1032">
        <v>0</v>
      </c>
      <c r="AC38" s="1033">
        <v>0</v>
      </c>
      <c r="AD38" s="1032">
        <v>0</v>
      </c>
      <c r="AE38" s="1032">
        <v>0</v>
      </c>
      <c r="AF38" s="1033">
        <v>0</v>
      </c>
      <c r="AG38" s="1034">
        <f t="shared" si="4"/>
        <v>0</v>
      </c>
      <c r="AH38" s="1032">
        <v>0</v>
      </c>
      <c r="AI38" s="1033">
        <v>0</v>
      </c>
      <c r="AJ38" s="1032">
        <v>0</v>
      </c>
      <c r="AK38" s="1032">
        <v>0</v>
      </c>
      <c r="AL38" s="1033">
        <v>0</v>
      </c>
      <c r="AM38" s="1034">
        <f t="shared" si="5"/>
        <v>0</v>
      </c>
      <c r="AN38" s="1032">
        <v>0</v>
      </c>
      <c r="AO38" s="1033">
        <v>0</v>
      </c>
      <c r="AP38" s="1032">
        <v>0</v>
      </c>
      <c r="AQ38" s="1033">
        <v>0</v>
      </c>
      <c r="AR38" s="1032">
        <v>0</v>
      </c>
      <c r="AS38" s="1034">
        <f t="shared" si="6"/>
        <v>0</v>
      </c>
      <c r="AT38" s="1032">
        <v>0</v>
      </c>
      <c r="AU38" s="1033">
        <v>0</v>
      </c>
      <c r="AV38" s="1032">
        <v>0</v>
      </c>
      <c r="AW38" s="1033">
        <v>0</v>
      </c>
      <c r="AX38" s="1032">
        <v>0</v>
      </c>
      <c r="AY38" s="1034">
        <f t="shared" si="7"/>
        <v>0</v>
      </c>
      <c r="AZ38" s="1033">
        <v>0</v>
      </c>
      <c r="BA38" s="1032">
        <v>0</v>
      </c>
      <c r="BB38" s="1033">
        <v>0</v>
      </c>
      <c r="BC38" s="1032">
        <v>0</v>
      </c>
      <c r="BD38" s="1033">
        <v>0</v>
      </c>
      <c r="BE38" s="1034">
        <f t="shared" si="8"/>
        <v>0</v>
      </c>
      <c r="BF38" s="1033">
        <v>0</v>
      </c>
      <c r="BG38" s="1032">
        <v>0</v>
      </c>
      <c r="BH38" s="1033">
        <v>0</v>
      </c>
      <c r="BI38" s="1032">
        <v>0</v>
      </c>
      <c r="BJ38" s="1033">
        <v>0</v>
      </c>
      <c r="BK38" s="1034">
        <f t="shared" si="9"/>
        <v>0</v>
      </c>
      <c r="BL38" s="1033">
        <v>0</v>
      </c>
      <c r="BM38" s="1032">
        <v>0</v>
      </c>
      <c r="BN38" s="1033">
        <v>0</v>
      </c>
      <c r="BO38" s="1032">
        <v>0</v>
      </c>
      <c r="BP38" s="1033">
        <v>0</v>
      </c>
      <c r="BQ38" s="1034">
        <f t="shared" si="10"/>
        <v>0</v>
      </c>
      <c r="BR38" s="1033">
        <v>0</v>
      </c>
      <c r="BS38" s="1032">
        <v>0</v>
      </c>
      <c r="BT38" s="1033">
        <v>0</v>
      </c>
      <c r="BU38" s="1032">
        <v>0</v>
      </c>
      <c r="BV38" s="1033">
        <v>0</v>
      </c>
      <c r="BW38" s="1034">
        <f t="shared" si="11"/>
        <v>0</v>
      </c>
    </row>
    <row r="39" spans="1:75" ht="15" customHeight="1" x14ac:dyDescent="0.25">
      <c r="A39" s="1026"/>
      <c r="B39" s="1023" t="str">
        <f>'תקציב קבוע'!D119</f>
        <v>אחר</v>
      </c>
      <c r="C39" s="1031">
        <f>'תקציב קבוע'!E119</f>
        <v>0</v>
      </c>
      <c r="D39" s="1032">
        <v>0</v>
      </c>
      <c r="E39" s="1033">
        <v>0</v>
      </c>
      <c r="F39" s="1032">
        <v>0</v>
      </c>
      <c r="G39" s="1033">
        <v>0</v>
      </c>
      <c r="H39" s="1032">
        <v>0</v>
      </c>
      <c r="I39" s="1034">
        <f t="shared" si="0"/>
        <v>0</v>
      </c>
      <c r="J39" s="1033">
        <v>0</v>
      </c>
      <c r="K39" s="1032">
        <v>0</v>
      </c>
      <c r="L39" s="1033">
        <v>0</v>
      </c>
      <c r="M39" s="1032">
        <v>0</v>
      </c>
      <c r="N39" s="1033">
        <v>0</v>
      </c>
      <c r="O39" s="1034">
        <f t="shared" si="1"/>
        <v>0</v>
      </c>
      <c r="P39" s="1032">
        <v>0</v>
      </c>
      <c r="Q39" s="1033">
        <v>0</v>
      </c>
      <c r="R39" s="1032">
        <v>0</v>
      </c>
      <c r="S39" s="1033">
        <v>0</v>
      </c>
      <c r="T39" s="1032">
        <v>0</v>
      </c>
      <c r="U39" s="1034">
        <f t="shared" si="2"/>
        <v>0</v>
      </c>
      <c r="V39" s="1033">
        <v>0</v>
      </c>
      <c r="W39" s="1032">
        <v>0</v>
      </c>
      <c r="X39" s="1033">
        <v>0</v>
      </c>
      <c r="Y39" s="1032">
        <v>0</v>
      </c>
      <c r="Z39" s="1033">
        <v>0</v>
      </c>
      <c r="AA39" s="1034">
        <f t="shared" si="3"/>
        <v>0</v>
      </c>
      <c r="AB39" s="1032">
        <v>0</v>
      </c>
      <c r="AC39" s="1033">
        <v>0</v>
      </c>
      <c r="AD39" s="1032">
        <v>0</v>
      </c>
      <c r="AE39" s="1032">
        <v>0</v>
      </c>
      <c r="AF39" s="1033">
        <v>0</v>
      </c>
      <c r="AG39" s="1034">
        <f t="shared" si="4"/>
        <v>0</v>
      </c>
      <c r="AH39" s="1032">
        <v>0</v>
      </c>
      <c r="AI39" s="1033">
        <v>0</v>
      </c>
      <c r="AJ39" s="1032">
        <v>0</v>
      </c>
      <c r="AK39" s="1032">
        <v>0</v>
      </c>
      <c r="AL39" s="1033">
        <v>0</v>
      </c>
      <c r="AM39" s="1034">
        <f t="shared" si="5"/>
        <v>0</v>
      </c>
      <c r="AN39" s="1032">
        <v>0</v>
      </c>
      <c r="AO39" s="1033">
        <v>0</v>
      </c>
      <c r="AP39" s="1032">
        <v>0</v>
      </c>
      <c r="AQ39" s="1033">
        <v>0</v>
      </c>
      <c r="AR39" s="1032">
        <v>0</v>
      </c>
      <c r="AS39" s="1034">
        <f t="shared" si="6"/>
        <v>0</v>
      </c>
      <c r="AT39" s="1032">
        <v>0</v>
      </c>
      <c r="AU39" s="1033">
        <v>0</v>
      </c>
      <c r="AV39" s="1032">
        <v>0</v>
      </c>
      <c r="AW39" s="1033">
        <v>0</v>
      </c>
      <c r="AX39" s="1032">
        <v>0</v>
      </c>
      <c r="AY39" s="1034">
        <f t="shared" si="7"/>
        <v>0</v>
      </c>
      <c r="AZ39" s="1033">
        <v>0</v>
      </c>
      <c r="BA39" s="1032">
        <v>0</v>
      </c>
      <c r="BB39" s="1033">
        <v>0</v>
      </c>
      <c r="BC39" s="1032">
        <v>0</v>
      </c>
      <c r="BD39" s="1033">
        <v>0</v>
      </c>
      <c r="BE39" s="1034">
        <f t="shared" si="8"/>
        <v>0</v>
      </c>
      <c r="BF39" s="1033">
        <v>0</v>
      </c>
      <c r="BG39" s="1032">
        <v>0</v>
      </c>
      <c r="BH39" s="1033">
        <v>0</v>
      </c>
      <c r="BI39" s="1032">
        <v>0</v>
      </c>
      <c r="BJ39" s="1033">
        <v>0</v>
      </c>
      <c r="BK39" s="1034">
        <f t="shared" si="9"/>
        <v>0</v>
      </c>
      <c r="BL39" s="1033">
        <v>0</v>
      </c>
      <c r="BM39" s="1032">
        <v>0</v>
      </c>
      <c r="BN39" s="1033">
        <v>0</v>
      </c>
      <c r="BO39" s="1032">
        <v>0</v>
      </c>
      <c r="BP39" s="1033">
        <v>0</v>
      </c>
      <c r="BQ39" s="1034">
        <f t="shared" si="10"/>
        <v>0</v>
      </c>
      <c r="BR39" s="1033">
        <v>0</v>
      </c>
      <c r="BS39" s="1032">
        <v>0</v>
      </c>
      <c r="BT39" s="1033">
        <v>0</v>
      </c>
      <c r="BU39" s="1032">
        <v>0</v>
      </c>
      <c r="BV39" s="1033">
        <v>0</v>
      </c>
      <c r="BW39" s="1034">
        <f t="shared" si="11"/>
        <v>0</v>
      </c>
    </row>
    <row r="40" spans="1:75" ht="15" customHeight="1" x14ac:dyDescent="0.25">
      <c r="A40" s="1026"/>
      <c r="B40" s="1023" t="str">
        <f>'תקציב קבוע'!D120</f>
        <v>אחר</v>
      </c>
      <c r="C40" s="1031">
        <f>'תקציב קבוע'!E120</f>
        <v>0</v>
      </c>
      <c r="D40" s="1032">
        <v>0</v>
      </c>
      <c r="E40" s="1033">
        <v>0</v>
      </c>
      <c r="F40" s="1032">
        <v>0</v>
      </c>
      <c r="G40" s="1033">
        <v>0</v>
      </c>
      <c r="H40" s="1032">
        <v>0</v>
      </c>
      <c r="I40" s="1034">
        <f t="shared" si="0"/>
        <v>0</v>
      </c>
      <c r="J40" s="1033">
        <v>0</v>
      </c>
      <c r="K40" s="1032">
        <v>0</v>
      </c>
      <c r="L40" s="1033">
        <v>0</v>
      </c>
      <c r="M40" s="1032">
        <v>0</v>
      </c>
      <c r="N40" s="1033">
        <v>0</v>
      </c>
      <c r="O40" s="1034">
        <f t="shared" si="1"/>
        <v>0</v>
      </c>
      <c r="P40" s="1032">
        <v>0</v>
      </c>
      <c r="Q40" s="1033">
        <v>0</v>
      </c>
      <c r="R40" s="1032">
        <v>0</v>
      </c>
      <c r="S40" s="1033">
        <v>0</v>
      </c>
      <c r="T40" s="1032">
        <v>0</v>
      </c>
      <c r="U40" s="1034">
        <f t="shared" si="2"/>
        <v>0</v>
      </c>
      <c r="V40" s="1033">
        <v>0</v>
      </c>
      <c r="W40" s="1032">
        <v>0</v>
      </c>
      <c r="X40" s="1033">
        <v>0</v>
      </c>
      <c r="Y40" s="1032">
        <v>0</v>
      </c>
      <c r="Z40" s="1033">
        <v>0</v>
      </c>
      <c r="AA40" s="1034">
        <f t="shared" si="3"/>
        <v>0</v>
      </c>
      <c r="AB40" s="1032">
        <v>0</v>
      </c>
      <c r="AC40" s="1033">
        <v>0</v>
      </c>
      <c r="AD40" s="1032">
        <v>0</v>
      </c>
      <c r="AE40" s="1032">
        <v>0</v>
      </c>
      <c r="AF40" s="1033">
        <v>0</v>
      </c>
      <c r="AG40" s="1034">
        <f t="shared" si="4"/>
        <v>0</v>
      </c>
      <c r="AH40" s="1032">
        <v>0</v>
      </c>
      <c r="AI40" s="1033">
        <v>0</v>
      </c>
      <c r="AJ40" s="1032">
        <v>0</v>
      </c>
      <c r="AK40" s="1032">
        <v>0</v>
      </c>
      <c r="AL40" s="1033">
        <v>0</v>
      </c>
      <c r="AM40" s="1034">
        <f t="shared" si="5"/>
        <v>0</v>
      </c>
      <c r="AN40" s="1032">
        <v>0</v>
      </c>
      <c r="AO40" s="1033">
        <v>0</v>
      </c>
      <c r="AP40" s="1032">
        <v>0</v>
      </c>
      <c r="AQ40" s="1033">
        <v>0</v>
      </c>
      <c r="AR40" s="1032">
        <v>0</v>
      </c>
      <c r="AS40" s="1034">
        <f t="shared" si="6"/>
        <v>0</v>
      </c>
      <c r="AT40" s="1032">
        <v>0</v>
      </c>
      <c r="AU40" s="1033">
        <v>0</v>
      </c>
      <c r="AV40" s="1032">
        <v>0</v>
      </c>
      <c r="AW40" s="1033">
        <v>0</v>
      </c>
      <c r="AX40" s="1032">
        <v>0</v>
      </c>
      <c r="AY40" s="1034">
        <f t="shared" si="7"/>
        <v>0</v>
      </c>
      <c r="AZ40" s="1033">
        <v>0</v>
      </c>
      <c r="BA40" s="1032">
        <v>0</v>
      </c>
      <c r="BB40" s="1033">
        <v>0</v>
      </c>
      <c r="BC40" s="1032">
        <v>0</v>
      </c>
      <c r="BD40" s="1033">
        <v>0</v>
      </c>
      <c r="BE40" s="1034">
        <f t="shared" si="8"/>
        <v>0</v>
      </c>
      <c r="BF40" s="1033">
        <v>0</v>
      </c>
      <c r="BG40" s="1032">
        <v>0</v>
      </c>
      <c r="BH40" s="1033">
        <v>0</v>
      </c>
      <c r="BI40" s="1032">
        <v>0</v>
      </c>
      <c r="BJ40" s="1033">
        <v>0</v>
      </c>
      <c r="BK40" s="1034">
        <f t="shared" si="9"/>
        <v>0</v>
      </c>
      <c r="BL40" s="1033">
        <v>0</v>
      </c>
      <c r="BM40" s="1032">
        <v>0</v>
      </c>
      <c r="BN40" s="1033">
        <v>0</v>
      </c>
      <c r="BO40" s="1032">
        <v>0</v>
      </c>
      <c r="BP40" s="1033">
        <v>0</v>
      </c>
      <c r="BQ40" s="1034">
        <f t="shared" si="10"/>
        <v>0</v>
      </c>
      <c r="BR40" s="1033">
        <v>0</v>
      </c>
      <c r="BS40" s="1032">
        <v>0</v>
      </c>
      <c r="BT40" s="1033">
        <v>0</v>
      </c>
      <c r="BU40" s="1032">
        <v>0</v>
      </c>
      <c r="BV40" s="1033">
        <v>0</v>
      </c>
      <c r="BW40" s="1034">
        <f t="shared" si="11"/>
        <v>0</v>
      </c>
    </row>
    <row r="41" spans="1:75" ht="15" customHeight="1" x14ac:dyDescent="0.25">
      <c r="A41" s="1026"/>
      <c r="B41" s="1023" t="str">
        <f>'תקציב קבוע'!D121</f>
        <v>אחר</v>
      </c>
      <c r="C41" s="1031">
        <f>'תקציב קבוע'!E121</f>
        <v>0</v>
      </c>
      <c r="D41" s="1032">
        <v>0</v>
      </c>
      <c r="E41" s="1033">
        <v>0</v>
      </c>
      <c r="F41" s="1032">
        <v>0</v>
      </c>
      <c r="G41" s="1033">
        <v>0</v>
      </c>
      <c r="H41" s="1032">
        <v>0</v>
      </c>
      <c r="I41" s="1034">
        <f t="shared" si="0"/>
        <v>0</v>
      </c>
      <c r="J41" s="1033">
        <v>0</v>
      </c>
      <c r="K41" s="1032">
        <v>0</v>
      </c>
      <c r="L41" s="1033">
        <v>0</v>
      </c>
      <c r="M41" s="1032">
        <v>0</v>
      </c>
      <c r="N41" s="1033">
        <v>0</v>
      </c>
      <c r="O41" s="1034">
        <f t="shared" si="1"/>
        <v>0</v>
      </c>
      <c r="P41" s="1032">
        <v>0</v>
      </c>
      <c r="Q41" s="1033">
        <v>0</v>
      </c>
      <c r="R41" s="1032">
        <v>0</v>
      </c>
      <c r="S41" s="1033">
        <v>0</v>
      </c>
      <c r="T41" s="1032">
        <v>0</v>
      </c>
      <c r="U41" s="1034">
        <f t="shared" si="2"/>
        <v>0</v>
      </c>
      <c r="V41" s="1033">
        <v>0</v>
      </c>
      <c r="W41" s="1032">
        <v>0</v>
      </c>
      <c r="X41" s="1033">
        <v>0</v>
      </c>
      <c r="Y41" s="1032">
        <v>0</v>
      </c>
      <c r="Z41" s="1033">
        <v>0</v>
      </c>
      <c r="AA41" s="1034">
        <f t="shared" si="3"/>
        <v>0</v>
      </c>
      <c r="AB41" s="1032">
        <v>0</v>
      </c>
      <c r="AC41" s="1033">
        <v>0</v>
      </c>
      <c r="AD41" s="1032">
        <v>0</v>
      </c>
      <c r="AE41" s="1032">
        <v>0</v>
      </c>
      <c r="AF41" s="1033">
        <v>0</v>
      </c>
      <c r="AG41" s="1034">
        <f t="shared" si="4"/>
        <v>0</v>
      </c>
      <c r="AH41" s="1032">
        <v>0</v>
      </c>
      <c r="AI41" s="1033">
        <v>0</v>
      </c>
      <c r="AJ41" s="1032">
        <v>0</v>
      </c>
      <c r="AK41" s="1032">
        <v>0</v>
      </c>
      <c r="AL41" s="1033">
        <v>0</v>
      </c>
      <c r="AM41" s="1034">
        <f t="shared" si="5"/>
        <v>0</v>
      </c>
      <c r="AN41" s="1032">
        <v>0</v>
      </c>
      <c r="AO41" s="1033">
        <v>0</v>
      </c>
      <c r="AP41" s="1032">
        <v>0</v>
      </c>
      <c r="AQ41" s="1033">
        <v>0</v>
      </c>
      <c r="AR41" s="1032">
        <v>0</v>
      </c>
      <c r="AS41" s="1034">
        <f t="shared" si="6"/>
        <v>0</v>
      </c>
      <c r="AT41" s="1032">
        <v>0</v>
      </c>
      <c r="AU41" s="1033">
        <v>0</v>
      </c>
      <c r="AV41" s="1032">
        <v>0</v>
      </c>
      <c r="AW41" s="1033">
        <v>0</v>
      </c>
      <c r="AX41" s="1032">
        <v>0</v>
      </c>
      <c r="AY41" s="1034">
        <f t="shared" si="7"/>
        <v>0</v>
      </c>
      <c r="AZ41" s="1033">
        <v>0</v>
      </c>
      <c r="BA41" s="1032">
        <v>0</v>
      </c>
      <c r="BB41" s="1033">
        <v>0</v>
      </c>
      <c r="BC41" s="1032">
        <v>0</v>
      </c>
      <c r="BD41" s="1033">
        <v>0</v>
      </c>
      <c r="BE41" s="1034">
        <f t="shared" si="8"/>
        <v>0</v>
      </c>
      <c r="BF41" s="1033">
        <v>0</v>
      </c>
      <c r="BG41" s="1032">
        <v>0</v>
      </c>
      <c r="BH41" s="1033">
        <v>0</v>
      </c>
      <c r="BI41" s="1032">
        <v>0</v>
      </c>
      <c r="BJ41" s="1033">
        <v>0</v>
      </c>
      <c r="BK41" s="1034">
        <f t="shared" si="9"/>
        <v>0</v>
      </c>
      <c r="BL41" s="1033">
        <v>0</v>
      </c>
      <c r="BM41" s="1032">
        <v>0</v>
      </c>
      <c r="BN41" s="1033">
        <v>0</v>
      </c>
      <c r="BO41" s="1032">
        <v>0</v>
      </c>
      <c r="BP41" s="1033">
        <v>0</v>
      </c>
      <c r="BQ41" s="1034">
        <f t="shared" si="10"/>
        <v>0</v>
      </c>
      <c r="BR41" s="1033">
        <v>0</v>
      </c>
      <c r="BS41" s="1032">
        <v>0</v>
      </c>
      <c r="BT41" s="1033">
        <v>0</v>
      </c>
      <c r="BU41" s="1032">
        <v>0</v>
      </c>
      <c r="BV41" s="1033">
        <v>0</v>
      </c>
      <c r="BW41" s="1034">
        <f t="shared" si="11"/>
        <v>0</v>
      </c>
    </row>
    <row r="42" spans="1:75" ht="15" customHeight="1" x14ac:dyDescent="0.25">
      <c r="A42" s="1026"/>
      <c r="B42" s="1023" t="str">
        <f>'תקציב קבוע'!D122</f>
        <v>אחר</v>
      </c>
      <c r="C42" s="1031">
        <f>'תקציב קבוע'!E122</f>
        <v>0</v>
      </c>
      <c r="D42" s="1032">
        <v>0</v>
      </c>
      <c r="E42" s="1033">
        <v>0</v>
      </c>
      <c r="F42" s="1032">
        <v>0</v>
      </c>
      <c r="G42" s="1033">
        <v>0</v>
      </c>
      <c r="H42" s="1032">
        <v>0</v>
      </c>
      <c r="I42" s="1034">
        <f t="shared" si="0"/>
        <v>0</v>
      </c>
      <c r="J42" s="1033">
        <v>0</v>
      </c>
      <c r="K42" s="1032">
        <v>0</v>
      </c>
      <c r="L42" s="1033">
        <v>0</v>
      </c>
      <c r="M42" s="1032">
        <v>0</v>
      </c>
      <c r="N42" s="1033">
        <v>0</v>
      </c>
      <c r="O42" s="1034">
        <f t="shared" si="1"/>
        <v>0</v>
      </c>
      <c r="P42" s="1032">
        <v>0</v>
      </c>
      <c r="Q42" s="1033">
        <v>0</v>
      </c>
      <c r="R42" s="1032">
        <v>0</v>
      </c>
      <c r="S42" s="1033">
        <v>0</v>
      </c>
      <c r="T42" s="1032">
        <v>0</v>
      </c>
      <c r="U42" s="1034">
        <f t="shared" si="2"/>
        <v>0</v>
      </c>
      <c r="V42" s="1033">
        <v>0</v>
      </c>
      <c r="W42" s="1032">
        <v>0</v>
      </c>
      <c r="X42" s="1033">
        <v>0</v>
      </c>
      <c r="Y42" s="1032">
        <v>0</v>
      </c>
      <c r="Z42" s="1033">
        <v>0</v>
      </c>
      <c r="AA42" s="1034">
        <f t="shared" si="3"/>
        <v>0</v>
      </c>
      <c r="AB42" s="1032">
        <v>0</v>
      </c>
      <c r="AC42" s="1033">
        <v>0</v>
      </c>
      <c r="AD42" s="1032">
        <v>0</v>
      </c>
      <c r="AE42" s="1032">
        <v>0</v>
      </c>
      <c r="AF42" s="1033">
        <v>0</v>
      </c>
      <c r="AG42" s="1034">
        <f t="shared" si="4"/>
        <v>0</v>
      </c>
      <c r="AH42" s="1032">
        <v>0</v>
      </c>
      <c r="AI42" s="1033">
        <v>0</v>
      </c>
      <c r="AJ42" s="1032">
        <v>0</v>
      </c>
      <c r="AK42" s="1032">
        <v>0</v>
      </c>
      <c r="AL42" s="1033">
        <v>0</v>
      </c>
      <c r="AM42" s="1034">
        <f t="shared" si="5"/>
        <v>0</v>
      </c>
      <c r="AN42" s="1032">
        <v>0</v>
      </c>
      <c r="AO42" s="1033">
        <v>0</v>
      </c>
      <c r="AP42" s="1032">
        <v>0</v>
      </c>
      <c r="AQ42" s="1033">
        <v>0</v>
      </c>
      <c r="AR42" s="1032">
        <v>0</v>
      </c>
      <c r="AS42" s="1034">
        <f t="shared" si="6"/>
        <v>0</v>
      </c>
      <c r="AT42" s="1032">
        <v>0</v>
      </c>
      <c r="AU42" s="1033">
        <v>0</v>
      </c>
      <c r="AV42" s="1032">
        <v>0</v>
      </c>
      <c r="AW42" s="1033">
        <v>0</v>
      </c>
      <c r="AX42" s="1032">
        <v>0</v>
      </c>
      <c r="AY42" s="1034">
        <f t="shared" si="7"/>
        <v>0</v>
      </c>
      <c r="AZ42" s="1033">
        <v>0</v>
      </c>
      <c r="BA42" s="1032">
        <v>0</v>
      </c>
      <c r="BB42" s="1033">
        <v>0</v>
      </c>
      <c r="BC42" s="1032">
        <v>0</v>
      </c>
      <c r="BD42" s="1033">
        <v>0</v>
      </c>
      <c r="BE42" s="1034">
        <f t="shared" si="8"/>
        <v>0</v>
      </c>
      <c r="BF42" s="1033">
        <v>0</v>
      </c>
      <c r="BG42" s="1032">
        <v>0</v>
      </c>
      <c r="BH42" s="1033">
        <v>0</v>
      </c>
      <c r="BI42" s="1032">
        <v>0</v>
      </c>
      <c r="BJ42" s="1033">
        <v>0</v>
      </c>
      <c r="BK42" s="1034">
        <f t="shared" si="9"/>
        <v>0</v>
      </c>
      <c r="BL42" s="1033">
        <v>0</v>
      </c>
      <c r="BM42" s="1032">
        <v>0</v>
      </c>
      <c r="BN42" s="1033">
        <v>0</v>
      </c>
      <c r="BO42" s="1032">
        <v>0</v>
      </c>
      <c r="BP42" s="1033">
        <v>0</v>
      </c>
      <c r="BQ42" s="1034">
        <f t="shared" si="10"/>
        <v>0</v>
      </c>
      <c r="BR42" s="1033">
        <v>0</v>
      </c>
      <c r="BS42" s="1032">
        <v>0</v>
      </c>
      <c r="BT42" s="1033">
        <v>0</v>
      </c>
      <c r="BU42" s="1032">
        <v>0</v>
      </c>
      <c r="BV42" s="1033">
        <v>0</v>
      </c>
      <c r="BW42" s="1034">
        <f t="shared" si="11"/>
        <v>0</v>
      </c>
    </row>
    <row r="43" spans="1:75" ht="15" customHeight="1" x14ac:dyDescent="0.25">
      <c r="A43" s="1022" t="s">
        <v>155</v>
      </c>
      <c r="B43" s="1035" t="str">
        <f>'תקציב קבוע'!D124</f>
        <v>קוסמטיקה ומוצרים</v>
      </c>
      <c r="C43" s="1031">
        <f>'תקציב קבוע'!E124</f>
        <v>0</v>
      </c>
      <c r="D43" s="1032">
        <v>0</v>
      </c>
      <c r="E43" s="1033">
        <v>0</v>
      </c>
      <c r="F43" s="1032">
        <v>0</v>
      </c>
      <c r="G43" s="1033">
        <v>0</v>
      </c>
      <c r="H43" s="1032">
        <v>0</v>
      </c>
      <c r="I43" s="1034">
        <f t="shared" si="0"/>
        <v>0</v>
      </c>
      <c r="J43" s="1033">
        <v>0</v>
      </c>
      <c r="K43" s="1032">
        <v>0</v>
      </c>
      <c r="L43" s="1033">
        <v>0</v>
      </c>
      <c r="M43" s="1032">
        <v>0</v>
      </c>
      <c r="N43" s="1033">
        <v>0</v>
      </c>
      <c r="O43" s="1034">
        <f t="shared" si="1"/>
        <v>0</v>
      </c>
      <c r="P43" s="1032">
        <v>0</v>
      </c>
      <c r="Q43" s="1033">
        <v>0</v>
      </c>
      <c r="R43" s="1032">
        <v>0</v>
      </c>
      <c r="S43" s="1033">
        <v>0</v>
      </c>
      <c r="T43" s="1032">
        <v>0</v>
      </c>
      <c r="U43" s="1034">
        <f t="shared" si="2"/>
        <v>0</v>
      </c>
      <c r="V43" s="1033">
        <v>0</v>
      </c>
      <c r="W43" s="1032">
        <v>0</v>
      </c>
      <c r="X43" s="1033">
        <v>0</v>
      </c>
      <c r="Y43" s="1032">
        <v>0</v>
      </c>
      <c r="Z43" s="1033">
        <v>0</v>
      </c>
      <c r="AA43" s="1034">
        <f t="shared" si="3"/>
        <v>0</v>
      </c>
      <c r="AB43" s="1032">
        <v>0</v>
      </c>
      <c r="AC43" s="1033">
        <v>0</v>
      </c>
      <c r="AD43" s="1032">
        <v>0</v>
      </c>
      <c r="AE43" s="1032">
        <v>0</v>
      </c>
      <c r="AF43" s="1033">
        <v>0</v>
      </c>
      <c r="AG43" s="1034">
        <f t="shared" si="4"/>
        <v>0</v>
      </c>
      <c r="AH43" s="1032">
        <v>0</v>
      </c>
      <c r="AI43" s="1033">
        <v>0</v>
      </c>
      <c r="AJ43" s="1032">
        <v>0</v>
      </c>
      <c r="AK43" s="1032">
        <v>0</v>
      </c>
      <c r="AL43" s="1033">
        <v>0</v>
      </c>
      <c r="AM43" s="1034">
        <f t="shared" si="5"/>
        <v>0</v>
      </c>
      <c r="AN43" s="1032">
        <v>0</v>
      </c>
      <c r="AO43" s="1033">
        <v>0</v>
      </c>
      <c r="AP43" s="1032">
        <v>0</v>
      </c>
      <c r="AQ43" s="1033">
        <v>0</v>
      </c>
      <c r="AR43" s="1032">
        <v>0</v>
      </c>
      <c r="AS43" s="1034">
        <f t="shared" si="6"/>
        <v>0</v>
      </c>
      <c r="AT43" s="1032">
        <v>0</v>
      </c>
      <c r="AU43" s="1033">
        <v>0</v>
      </c>
      <c r="AV43" s="1032">
        <v>0</v>
      </c>
      <c r="AW43" s="1033">
        <v>0</v>
      </c>
      <c r="AX43" s="1032">
        <v>0</v>
      </c>
      <c r="AY43" s="1034">
        <f t="shared" si="7"/>
        <v>0</v>
      </c>
      <c r="AZ43" s="1033">
        <v>0</v>
      </c>
      <c r="BA43" s="1032">
        <v>0</v>
      </c>
      <c r="BB43" s="1033">
        <v>0</v>
      </c>
      <c r="BC43" s="1032">
        <v>0</v>
      </c>
      <c r="BD43" s="1033">
        <v>0</v>
      </c>
      <c r="BE43" s="1034">
        <f t="shared" si="8"/>
        <v>0</v>
      </c>
      <c r="BF43" s="1033">
        <v>0</v>
      </c>
      <c r="BG43" s="1032">
        <v>0</v>
      </c>
      <c r="BH43" s="1033">
        <v>0</v>
      </c>
      <c r="BI43" s="1032">
        <v>0</v>
      </c>
      <c r="BJ43" s="1033">
        <v>0</v>
      </c>
      <c r="BK43" s="1034">
        <f t="shared" si="9"/>
        <v>0</v>
      </c>
      <c r="BL43" s="1033">
        <v>0</v>
      </c>
      <c r="BM43" s="1032">
        <v>0</v>
      </c>
      <c r="BN43" s="1033">
        <v>0</v>
      </c>
      <c r="BO43" s="1032">
        <v>0</v>
      </c>
      <c r="BP43" s="1033">
        <v>0</v>
      </c>
      <c r="BQ43" s="1034">
        <f t="shared" si="10"/>
        <v>0</v>
      </c>
      <c r="BR43" s="1033">
        <v>0</v>
      </c>
      <c r="BS43" s="1032">
        <v>0</v>
      </c>
      <c r="BT43" s="1033">
        <v>0</v>
      </c>
      <c r="BU43" s="1032">
        <v>0</v>
      </c>
      <c r="BV43" s="1033">
        <v>0</v>
      </c>
      <c r="BW43" s="1034">
        <f t="shared" si="11"/>
        <v>0</v>
      </c>
    </row>
    <row r="44" spans="1:75" ht="15" customHeight="1" x14ac:dyDescent="0.25">
      <c r="A44" s="1026"/>
      <c r="B44" s="1035" t="str">
        <f>'תקציב קבוע'!D125</f>
        <v>מספרה</v>
      </c>
      <c r="C44" s="1031">
        <f>'תקציב קבוע'!E125</f>
        <v>0</v>
      </c>
      <c r="D44" s="1032">
        <v>0</v>
      </c>
      <c r="E44" s="1033">
        <v>0</v>
      </c>
      <c r="F44" s="1032">
        <v>0</v>
      </c>
      <c r="G44" s="1033">
        <v>0</v>
      </c>
      <c r="H44" s="1032">
        <v>0</v>
      </c>
      <c r="I44" s="1034">
        <f t="shared" si="0"/>
        <v>0</v>
      </c>
      <c r="J44" s="1033">
        <v>0</v>
      </c>
      <c r="K44" s="1032">
        <v>0</v>
      </c>
      <c r="L44" s="1033">
        <v>0</v>
      </c>
      <c r="M44" s="1032">
        <v>0</v>
      </c>
      <c r="N44" s="1033">
        <v>0</v>
      </c>
      <c r="O44" s="1034">
        <f t="shared" si="1"/>
        <v>0</v>
      </c>
      <c r="P44" s="1032">
        <v>0</v>
      </c>
      <c r="Q44" s="1033">
        <v>0</v>
      </c>
      <c r="R44" s="1032">
        <v>0</v>
      </c>
      <c r="S44" s="1033">
        <v>0</v>
      </c>
      <c r="T44" s="1032">
        <v>0</v>
      </c>
      <c r="U44" s="1034">
        <f t="shared" si="2"/>
        <v>0</v>
      </c>
      <c r="V44" s="1033">
        <v>0</v>
      </c>
      <c r="W44" s="1032">
        <v>0</v>
      </c>
      <c r="X44" s="1033">
        <v>0</v>
      </c>
      <c r="Y44" s="1032">
        <v>0</v>
      </c>
      <c r="Z44" s="1033">
        <v>0</v>
      </c>
      <c r="AA44" s="1034">
        <f t="shared" si="3"/>
        <v>0</v>
      </c>
      <c r="AB44" s="1032">
        <v>0</v>
      </c>
      <c r="AC44" s="1033">
        <v>0</v>
      </c>
      <c r="AD44" s="1032">
        <v>0</v>
      </c>
      <c r="AE44" s="1032">
        <v>0</v>
      </c>
      <c r="AF44" s="1033">
        <v>0</v>
      </c>
      <c r="AG44" s="1034">
        <f t="shared" si="4"/>
        <v>0</v>
      </c>
      <c r="AH44" s="1032">
        <v>0</v>
      </c>
      <c r="AI44" s="1033">
        <v>0</v>
      </c>
      <c r="AJ44" s="1032">
        <v>0</v>
      </c>
      <c r="AK44" s="1032">
        <v>0</v>
      </c>
      <c r="AL44" s="1033">
        <v>0</v>
      </c>
      <c r="AM44" s="1034">
        <f t="shared" si="5"/>
        <v>0</v>
      </c>
      <c r="AN44" s="1032">
        <v>0</v>
      </c>
      <c r="AO44" s="1033">
        <v>0</v>
      </c>
      <c r="AP44" s="1032">
        <v>0</v>
      </c>
      <c r="AQ44" s="1033">
        <v>0</v>
      </c>
      <c r="AR44" s="1032">
        <v>0</v>
      </c>
      <c r="AS44" s="1034">
        <f t="shared" si="6"/>
        <v>0</v>
      </c>
      <c r="AT44" s="1032">
        <v>0</v>
      </c>
      <c r="AU44" s="1033">
        <v>0</v>
      </c>
      <c r="AV44" s="1032">
        <v>0</v>
      </c>
      <c r="AW44" s="1033">
        <v>0</v>
      </c>
      <c r="AX44" s="1032">
        <v>0</v>
      </c>
      <c r="AY44" s="1034">
        <f t="shared" si="7"/>
        <v>0</v>
      </c>
      <c r="AZ44" s="1033">
        <v>0</v>
      </c>
      <c r="BA44" s="1032">
        <v>0</v>
      </c>
      <c r="BB44" s="1033">
        <v>0</v>
      </c>
      <c r="BC44" s="1032">
        <v>0</v>
      </c>
      <c r="BD44" s="1033">
        <v>0</v>
      </c>
      <c r="BE44" s="1034">
        <f t="shared" si="8"/>
        <v>0</v>
      </c>
      <c r="BF44" s="1033">
        <v>0</v>
      </c>
      <c r="BG44" s="1032">
        <v>0</v>
      </c>
      <c r="BH44" s="1033">
        <v>0</v>
      </c>
      <c r="BI44" s="1032">
        <v>0</v>
      </c>
      <c r="BJ44" s="1033">
        <v>0</v>
      </c>
      <c r="BK44" s="1034">
        <f t="shared" si="9"/>
        <v>0</v>
      </c>
      <c r="BL44" s="1033">
        <v>0</v>
      </c>
      <c r="BM44" s="1032">
        <v>0</v>
      </c>
      <c r="BN44" s="1033">
        <v>0</v>
      </c>
      <c r="BO44" s="1032">
        <v>0</v>
      </c>
      <c r="BP44" s="1033">
        <v>0</v>
      </c>
      <c r="BQ44" s="1034">
        <f t="shared" si="10"/>
        <v>0</v>
      </c>
      <c r="BR44" s="1033">
        <v>0</v>
      </c>
      <c r="BS44" s="1032">
        <v>0</v>
      </c>
      <c r="BT44" s="1033">
        <v>0</v>
      </c>
      <c r="BU44" s="1032">
        <v>0</v>
      </c>
      <c r="BV44" s="1033">
        <v>0</v>
      </c>
      <c r="BW44" s="1034">
        <f t="shared" si="11"/>
        <v>0</v>
      </c>
    </row>
    <row r="45" spans="1:75" ht="15" customHeight="1" x14ac:dyDescent="0.25">
      <c r="A45" s="1026"/>
      <c r="B45" s="1035" t="str">
        <f>'תקציב קבוע'!D126</f>
        <v>חיות מחמד</v>
      </c>
      <c r="C45" s="1031">
        <f>'תקציב קבוע'!E126</f>
        <v>0</v>
      </c>
      <c r="D45" s="1032">
        <v>0</v>
      </c>
      <c r="E45" s="1033">
        <v>0</v>
      </c>
      <c r="F45" s="1032">
        <v>0</v>
      </c>
      <c r="G45" s="1033">
        <v>0</v>
      </c>
      <c r="H45" s="1032">
        <v>0</v>
      </c>
      <c r="I45" s="1034">
        <f t="shared" si="0"/>
        <v>0</v>
      </c>
      <c r="J45" s="1033">
        <v>0</v>
      </c>
      <c r="K45" s="1032">
        <v>0</v>
      </c>
      <c r="L45" s="1033">
        <v>0</v>
      </c>
      <c r="M45" s="1032">
        <v>0</v>
      </c>
      <c r="N45" s="1033">
        <v>0</v>
      </c>
      <c r="O45" s="1034">
        <f t="shared" si="1"/>
        <v>0</v>
      </c>
      <c r="P45" s="1032">
        <v>0</v>
      </c>
      <c r="Q45" s="1033">
        <v>0</v>
      </c>
      <c r="R45" s="1032">
        <v>0</v>
      </c>
      <c r="S45" s="1033">
        <v>0</v>
      </c>
      <c r="T45" s="1032">
        <v>0</v>
      </c>
      <c r="U45" s="1034">
        <f t="shared" si="2"/>
        <v>0</v>
      </c>
      <c r="V45" s="1033">
        <v>0</v>
      </c>
      <c r="W45" s="1032">
        <v>0</v>
      </c>
      <c r="X45" s="1033">
        <v>0</v>
      </c>
      <c r="Y45" s="1032">
        <v>0</v>
      </c>
      <c r="Z45" s="1033">
        <v>0</v>
      </c>
      <c r="AA45" s="1034">
        <f t="shared" si="3"/>
        <v>0</v>
      </c>
      <c r="AB45" s="1032">
        <v>0</v>
      </c>
      <c r="AC45" s="1033">
        <v>0</v>
      </c>
      <c r="AD45" s="1032">
        <v>0</v>
      </c>
      <c r="AE45" s="1032">
        <v>0</v>
      </c>
      <c r="AF45" s="1033">
        <v>0</v>
      </c>
      <c r="AG45" s="1034">
        <f t="shared" si="4"/>
        <v>0</v>
      </c>
      <c r="AH45" s="1032">
        <v>0</v>
      </c>
      <c r="AI45" s="1033">
        <v>0</v>
      </c>
      <c r="AJ45" s="1032">
        <v>0</v>
      </c>
      <c r="AK45" s="1032">
        <v>0</v>
      </c>
      <c r="AL45" s="1033">
        <v>0</v>
      </c>
      <c r="AM45" s="1034">
        <f t="shared" si="5"/>
        <v>0</v>
      </c>
      <c r="AN45" s="1032">
        <v>0</v>
      </c>
      <c r="AO45" s="1033">
        <v>0</v>
      </c>
      <c r="AP45" s="1032">
        <v>0</v>
      </c>
      <c r="AQ45" s="1033">
        <v>0</v>
      </c>
      <c r="AR45" s="1032">
        <v>0</v>
      </c>
      <c r="AS45" s="1034">
        <f t="shared" si="6"/>
        <v>0</v>
      </c>
      <c r="AT45" s="1032">
        <v>0</v>
      </c>
      <c r="AU45" s="1033">
        <v>0</v>
      </c>
      <c r="AV45" s="1032">
        <v>0</v>
      </c>
      <c r="AW45" s="1033">
        <v>0</v>
      </c>
      <c r="AX45" s="1032">
        <v>0</v>
      </c>
      <c r="AY45" s="1034">
        <f t="shared" si="7"/>
        <v>0</v>
      </c>
      <c r="AZ45" s="1033">
        <v>0</v>
      </c>
      <c r="BA45" s="1032">
        <v>0</v>
      </c>
      <c r="BB45" s="1033">
        <v>0</v>
      </c>
      <c r="BC45" s="1032">
        <v>0</v>
      </c>
      <c r="BD45" s="1033">
        <v>0</v>
      </c>
      <c r="BE45" s="1034">
        <f t="shared" si="8"/>
        <v>0</v>
      </c>
      <c r="BF45" s="1033">
        <v>0</v>
      </c>
      <c r="BG45" s="1032">
        <v>0</v>
      </c>
      <c r="BH45" s="1033">
        <v>0</v>
      </c>
      <c r="BI45" s="1032">
        <v>0</v>
      </c>
      <c r="BJ45" s="1033">
        <v>0</v>
      </c>
      <c r="BK45" s="1034">
        <f t="shared" si="9"/>
        <v>0</v>
      </c>
      <c r="BL45" s="1033">
        <v>0</v>
      </c>
      <c r="BM45" s="1032">
        <v>0</v>
      </c>
      <c r="BN45" s="1033">
        <v>0</v>
      </c>
      <c r="BO45" s="1032">
        <v>0</v>
      </c>
      <c r="BP45" s="1033">
        <v>0</v>
      </c>
      <c r="BQ45" s="1034">
        <f t="shared" si="10"/>
        <v>0</v>
      </c>
      <c r="BR45" s="1033">
        <v>0</v>
      </c>
      <c r="BS45" s="1032">
        <v>0</v>
      </c>
      <c r="BT45" s="1033">
        <v>0</v>
      </c>
      <c r="BU45" s="1032">
        <v>0</v>
      </c>
      <c r="BV45" s="1033">
        <v>0</v>
      </c>
      <c r="BW45" s="1034">
        <f t="shared" si="11"/>
        <v>0</v>
      </c>
    </row>
    <row r="46" spans="1:75" ht="15" customHeight="1" x14ac:dyDescent="0.25">
      <c r="A46" s="1026"/>
      <c r="B46" s="1035" t="str">
        <f>'תקציב קבוע'!D127</f>
        <v>תרומות (לא קבוע)</v>
      </c>
      <c r="C46" s="1031">
        <f>'תקציב קבוע'!E127</f>
        <v>0</v>
      </c>
      <c r="D46" s="1032">
        <v>0</v>
      </c>
      <c r="E46" s="1033">
        <v>0</v>
      </c>
      <c r="F46" s="1032">
        <v>0</v>
      </c>
      <c r="G46" s="1033">
        <v>0</v>
      </c>
      <c r="H46" s="1032">
        <v>0</v>
      </c>
      <c r="I46" s="1034">
        <f t="shared" si="0"/>
        <v>0</v>
      </c>
      <c r="J46" s="1033">
        <v>0</v>
      </c>
      <c r="K46" s="1032">
        <v>0</v>
      </c>
      <c r="L46" s="1033">
        <v>0</v>
      </c>
      <c r="M46" s="1032">
        <v>0</v>
      </c>
      <c r="N46" s="1033">
        <v>0</v>
      </c>
      <c r="O46" s="1034">
        <f t="shared" si="1"/>
        <v>0</v>
      </c>
      <c r="P46" s="1032">
        <v>0</v>
      </c>
      <c r="Q46" s="1033">
        <v>0</v>
      </c>
      <c r="R46" s="1032">
        <v>0</v>
      </c>
      <c r="S46" s="1033">
        <v>0</v>
      </c>
      <c r="T46" s="1032">
        <v>0</v>
      </c>
      <c r="U46" s="1034">
        <f t="shared" si="2"/>
        <v>0</v>
      </c>
      <c r="V46" s="1033">
        <v>0</v>
      </c>
      <c r="W46" s="1032">
        <v>0</v>
      </c>
      <c r="X46" s="1033">
        <v>0</v>
      </c>
      <c r="Y46" s="1032">
        <v>0</v>
      </c>
      <c r="Z46" s="1033">
        <v>0</v>
      </c>
      <c r="AA46" s="1034">
        <f t="shared" si="3"/>
        <v>0</v>
      </c>
      <c r="AB46" s="1032">
        <v>0</v>
      </c>
      <c r="AC46" s="1033">
        <v>0</v>
      </c>
      <c r="AD46" s="1032">
        <v>0</v>
      </c>
      <c r="AE46" s="1032">
        <v>0</v>
      </c>
      <c r="AF46" s="1033">
        <v>0</v>
      </c>
      <c r="AG46" s="1034">
        <f t="shared" si="4"/>
        <v>0</v>
      </c>
      <c r="AH46" s="1032">
        <v>0</v>
      </c>
      <c r="AI46" s="1033">
        <v>0</v>
      </c>
      <c r="AJ46" s="1032">
        <v>0</v>
      </c>
      <c r="AK46" s="1032">
        <v>0</v>
      </c>
      <c r="AL46" s="1033">
        <v>0</v>
      </c>
      <c r="AM46" s="1034">
        <f t="shared" si="5"/>
        <v>0</v>
      </c>
      <c r="AN46" s="1032">
        <v>0</v>
      </c>
      <c r="AO46" s="1033">
        <v>0</v>
      </c>
      <c r="AP46" s="1032">
        <v>0</v>
      </c>
      <c r="AQ46" s="1033">
        <v>0</v>
      </c>
      <c r="AR46" s="1032">
        <v>0</v>
      </c>
      <c r="AS46" s="1034">
        <f t="shared" si="6"/>
        <v>0</v>
      </c>
      <c r="AT46" s="1032">
        <v>0</v>
      </c>
      <c r="AU46" s="1033">
        <v>0</v>
      </c>
      <c r="AV46" s="1032">
        <v>0</v>
      </c>
      <c r="AW46" s="1033">
        <v>0</v>
      </c>
      <c r="AX46" s="1032">
        <v>0</v>
      </c>
      <c r="AY46" s="1034">
        <f t="shared" si="7"/>
        <v>0</v>
      </c>
      <c r="AZ46" s="1033">
        <v>0</v>
      </c>
      <c r="BA46" s="1032">
        <v>0</v>
      </c>
      <c r="BB46" s="1033">
        <v>0</v>
      </c>
      <c r="BC46" s="1032">
        <v>0</v>
      </c>
      <c r="BD46" s="1033">
        <v>0</v>
      </c>
      <c r="BE46" s="1034">
        <f t="shared" si="8"/>
        <v>0</v>
      </c>
      <c r="BF46" s="1033">
        <v>0</v>
      </c>
      <c r="BG46" s="1032">
        <v>0</v>
      </c>
      <c r="BH46" s="1033">
        <v>0</v>
      </c>
      <c r="BI46" s="1032">
        <v>0</v>
      </c>
      <c r="BJ46" s="1033">
        <v>0</v>
      </c>
      <c r="BK46" s="1034">
        <f t="shared" si="9"/>
        <v>0</v>
      </c>
      <c r="BL46" s="1033">
        <v>0</v>
      </c>
      <c r="BM46" s="1032">
        <v>0</v>
      </c>
      <c r="BN46" s="1033">
        <v>0</v>
      </c>
      <c r="BO46" s="1032">
        <v>0</v>
      </c>
      <c r="BP46" s="1033">
        <v>0</v>
      </c>
      <c r="BQ46" s="1034">
        <f t="shared" si="10"/>
        <v>0</v>
      </c>
      <c r="BR46" s="1033">
        <v>0</v>
      </c>
      <c r="BS46" s="1032">
        <v>0</v>
      </c>
      <c r="BT46" s="1033">
        <v>0</v>
      </c>
      <c r="BU46" s="1032">
        <v>0</v>
      </c>
      <c r="BV46" s="1033">
        <v>0</v>
      </c>
      <c r="BW46" s="1034">
        <f t="shared" si="11"/>
        <v>0</v>
      </c>
    </row>
    <row r="47" spans="1:75" ht="15" customHeight="1" x14ac:dyDescent="0.25">
      <c r="A47" s="1026"/>
      <c r="B47" s="1035" t="str">
        <f>'תקציב קבוע'!D128</f>
        <v>הוצאות לא מתוכננות</v>
      </c>
      <c r="C47" s="1031">
        <f>'תקציב קבוע'!E128</f>
        <v>0</v>
      </c>
      <c r="D47" s="1032">
        <v>0</v>
      </c>
      <c r="E47" s="1033">
        <v>0</v>
      </c>
      <c r="F47" s="1032">
        <v>0</v>
      </c>
      <c r="G47" s="1033">
        <v>0</v>
      </c>
      <c r="H47" s="1032">
        <v>0</v>
      </c>
      <c r="I47" s="1034">
        <f t="shared" si="0"/>
        <v>0</v>
      </c>
      <c r="J47" s="1033">
        <v>0</v>
      </c>
      <c r="K47" s="1032">
        <v>0</v>
      </c>
      <c r="L47" s="1033">
        <v>0</v>
      </c>
      <c r="M47" s="1032">
        <v>0</v>
      </c>
      <c r="N47" s="1033">
        <v>0</v>
      </c>
      <c r="O47" s="1034">
        <f t="shared" si="1"/>
        <v>0</v>
      </c>
      <c r="P47" s="1032">
        <v>0</v>
      </c>
      <c r="Q47" s="1033">
        <v>0</v>
      </c>
      <c r="R47" s="1032">
        <v>0</v>
      </c>
      <c r="S47" s="1033">
        <v>0</v>
      </c>
      <c r="T47" s="1032">
        <v>0</v>
      </c>
      <c r="U47" s="1034">
        <f t="shared" si="2"/>
        <v>0</v>
      </c>
      <c r="V47" s="1033">
        <v>0</v>
      </c>
      <c r="W47" s="1032">
        <v>0</v>
      </c>
      <c r="X47" s="1033">
        <v>0</v>
      </c>
      <c r="Y47" s="1032">
        <v>0</v>
      </c>
      <c r="Z47" s="1033">
        <v>0</v>
      </c>
      <c r="AA47" s="1034">
        <f t="shared" si="3"/>
        <v>0</v>
      </c>
      <c r="AB47" s="1032">
        <v>0</v>
      </c>
      <c r="AC47" s="1033">
        <v>0</v>
      </c>
      <c r="AD47" s="1032">
        <v>0</v>
      </c>
      <c r="AE47" s="1032">
        <v>0</v>
      </c>
      <c r="AF47" s="1033">
        <v>0</v>
      </c>
      <c r="AG47" s="1034">
        <f t="shared" si="4"/>
        <v>0</v>
      </c>
      <c r="AH47" s="1032">
        <v>0</v>
      </c>
      <c r="AI47" s="1033">
        <v>0</v>
      </c>
      <c r="AJ47" s="1032">
        <v>0</v>
      </c>
      <c r="AK47" s="1032">
        <v>0</v>
      </c>
      <c r="AL47" s="1033">
        <v>0</v>
      </c>
      <c r="AM47" s="1034">
        <f t="shared" si="5"/>
        <v>0</v>
      </c>
      <c r="AN47" s="1032">
        <v>0</v>
      </c>
      <c r="AO47" s="1033">
        <v>0</v>
      </c>
      <c r="AP47" s="1032">
        <v>0</v>
      </c>
      <c r="AQ47" s="1033">
        <v>0</v>
      </c>
      <c r="AR47" s="1032">
        <v>0</v>
      </c>
      <c r="AS47" s="1034">
        <f t="shared" si="6"/>
        <v>0</v>
      </c>
      <c r="AT47" s="1032">
        <v>0</v>
      </c>
      <c r="AU47" s="1033">
        <v>0</v>
      </c>
      <c r="AV47" s="1032">
        <v>0</v>
      </c>
      <c r="AW47" s="1033">
        <v>0</v>
      </c>
      <c r="AX47" s="1032">
        <v>0</v>
      </c>
      <c r="AY47" s="1034">
        <f t="shared" si="7"/>
        <v>0</v>
      </c>
      <c r="AZ47" s="1033">
        <v>0</v>
      </c>
      <c r="BA47" s="1032">
        <v>0</v>
      </c>
      <c r="BB47" s="1033">
        <v>0</v>
      </c>
      <c r="BC47" s="1032">
        <v>0</v>
      </c>
      <c r="BD47" s="1033">
        <v>0</v>
      </c>
      <c r="BE47" s="1034">
        <f t="shared" si="8"/>
        <v>0</v>
      </c>
      <c r="BF47" s="1033">
        <v>0</v>
      </c>
      <c r="BG47" s="1032">
        <v>0</v>
      </c>
      <c r="BH47" s="1033">
        <v>0</v>
      </c>
      <c r="BI47" s="1032">
        <v>0</v>
      </c>
      <c r="BJ47" s="1033">
        <v>0</v>
      </c>
      <c r="BK47" s="1034">
        <f t="shared" si="9"/>
        <v>0</v>
      </c>
      <c r="BL47" s="1033">
        <v>0</v>
      </c>
      <c r="BM47" s="1032">
        <v>0</v>
      </c>
      <c r="BN47" s="1033">
        <v>0</v>
      </c>
      <c r="BO47" s="1032">
        <v>0</v>
      </c>
      <c r="BP47" s="1033">
        <v>0</v>
      </c>
      <c r="BQ47" s="1034">
        <f t="shared" si="10"/>
        <v>0</v>
      </c>
      <c r="BR47" s="1033">
        <v>0</v>
      </c>
      <c r="BS47" s="1032">
        <v>0</v>
      </c>
      <c r="BT47" s="1033">
        <v>0</v>
      </c>
      <c r="BU47" s="1032">
        <v>0</v>
      </c>
      <c r="BV47" s="1033">
        <v>0</v>
      </c>
      <c r="BW47" s="1034">
        <f t="shared" si="11"/>
        <v>0</v>
      </c>
    </row>
    <row r="48" spans="1:75" ht="15" customHeight="1" x14ac:dyDescent="0.25">
      <c r="A48" s="1026"/>
      <c r="B48" s="1035" t="str">
        <f>'תקציב קבוע'!D129</f>
        <v>מזומן ללא מעקב</v>
      </c>
      <c r="C48" s="1031">
        <f>'תקציב קבוע'!E129</f>
        <v>0</v>
      </c>
      <c r="D48" s="1032">
        <v>0</v>
      </c>
      <c r="E48" s="1033">
        <v>0</v>
      </c>
      <c r="F48" s="1032">
        <v>0</v>
      </c>
      <c r="G48" s="1033">
        <v>0</v>
      </c>
      <c r="H48" s="1032">
        <v>0</v>
      </c>
      <c r="I48" s="1034">
        <f t="shared" si="0"/>
        <v>0</v>
      </c>
      <c r="J48" s="1033">
        <v>0</v>
      </c>
      <c r="K48" s="1032">
        <v>0</v>
      </c>
      <c r="L48" s="1033">
        <v>0</v>
      </c>
      <c r="M48" s="1032">
        <v>0</v>
      </c>
      <c r="N48" s="1033">
        <v>0</v>
      </c>
      <c r="O48" s="1034">
        <f t="shared" si="1"/>
        <v>0</v>
      </c>
      <c r="P48" s="1032">
        <v>0</v>
      </c>
      <c r="Q48" s="1033">
        <v>0</v>
      </c>
      <c r="R48" s="1032">
        <v>0</v>
      </c>
      <c r="S48" s="1033">
        <v>0</v>
      </c>
      <c r="T48" s="1032">
        <v>0</v>
      </c>
      <c r="U48" s="1034">
        <f t="shared" si="2"/>
        <v>0</v>
      </c>
      <c r="V48" s="1033">
        <v>0</v>
      </c>
      <c r="W48" s="1032">
        <v>0</v>
      </c>
      <c r="X48" s="1033">
        <v>0</v>
      </c>
      <c r="Y48" s="1032">
        <v>0</v>
      </c>
      <c r="Z48" s="1033">
        <v>0</v>
      </c>
      <c r="AA48" s="1034">
        <f t="shared" si="3"/>
        <v>0</v>
      </c>
      <c r="AB48" s="1032">
        <v>0</v>
      </c>
      <c r="AC48" s="1033">
        <v>0</v>
      </c>
      <c r="AD48" s="1032">
        <v>0</v>
      </c>
      <c r="AE48" s="1032">
        <v>0</v>
      </c>
      <c r="AF48" s="1033">
        <v>0</v>
      </c>
      <c r="AG48" s="1034">
        <f t="shared" si="4"/>
        <v>0</v>
      </c>
      <c r="AH48" s="1032">
        <v>0</v>
      </c>
      <c r="AI48" s="1033">
        <v>0</v>
      </c>
      <c r="AJ48" s="1032">
        <v>0</v>
      </c>
      <c r="AK48" s="1032">
        <v>0</v>
      </c>
      <c r="AL48" s="1033">
        <v>0</v>
      </c>
      <c r="AM48" s="1034">
        <f t="shared" si="5"/>
        <v>0</v>
      </c>
      <c r="AN48" s="1032">
        <v>0</v>
      </c>
      <c r="AO48" s="1033">
        <v>0</v>
      </c>
      <c r="AP48" s="1032">
        <v>0</v>
      </c>
      <c r="AQ48" s="1033">
        <v>0</v>
      </c>
      <c r="AR48" s="1032">
        <v>0</v>
      </c>
      <c r="AS48" s="1034">
        <f t="shared" si="6"/>
        <v>0</v>
      </c>
      <c r="AT48" s="1032">
        <v>0</v>
      </c>
      <c r="AU48" s="1033">
        <v>0</v>
      </c>
      <c r="AV48" s="1032">
        <v>0</v>
      </c>
      <c r="AW48" s="1033">
        <v>0</v>
      </c>
      <c r="AX48" s="1032">
        <v>0</v>
      </c>
      <c r="AY48" s="1034">
        <f t="shared" si="7"/>
        <v>0</v>
      </c>
      <c r="AZ48" s="1033">
        <v>0</v>
      </c>
      <c r="BA48" s="1032">
        <v>0</v>
      </c>
      <c r="BB48" s="1033">
        <v>0</v>
      </c>
      <c r="BC48" s="1032">
        <v>0</v>
      </c>
      <c r="BD48" s="1033">
        <v>0</v>
      </c>
      <c r="BE48" s="1034">
        <f t="shared" si="8"/>
        <v>0</v>
      </c>
      <c r="BF48" s="1033">
        <v>0</v>
      </c>
      <c r="BG48" s="1032">
        <v>0</v>
      </c>
      <c r="BH48" s="1033">
        <v>0</v>
      </c>
      <c r="BI48" s="1032">
        <v>0</v>
      </c>
      <c r="BJ48" s="1033">
        <v>0</v>
      </c>
      <c r="BK48" s="1034">
        <f t="shared" si="9"/>
        <v>0</v>
      </c>
      <c r="BL48" s="1033">
        <v>0</v>
      </c>
      <c r="BM48" s="1032">
        <v>0</v>
      </c>
      <c r="BN48" s="1033">
        <v>0</v>
      </c>
      <c r="BO48" s="1032">
        <v>0</v>
      </c>
      <c r="BP48" s="1033">
        <v>0</v>
      </c>
      <c r="BQ48" s="1034">
        <f t="shared" si="10"/>
        <v>0</v>
      </c>
      <c r="BR48" s="1033">
        <v>0</v>
      </c>
      <c r="BS48" s="1032">
        <v>0</v>
      </c>
      <c r="BT48" s="1033">
        <v>0</v>
      </c>
      <c r="BU48" s="1032">
        <v>0</v>
      </c>
      <c r="BV48" s="1033">
        <v>0</v>
      </c>
      <c r="BW48" s="1034">
        <f t="shared" si="11"/>
        <v>0</v>
      </c>
    </row>
    <row r="49" spans="1:75" ht="15" customHeight="1" x14ac:dyDescent="0.25">
      <c r="A49" s="1026"/>
      <c r="B49" s="1023" t="str">
        <f>'תקציב קבוע'!D131</f>
        <v>אחר</v>
      </c>
      <c r="C49" s="1031">
        <f>'תקציב קבוע'!E131</f>
        <v>0</v>
      </c>
      <c r="D49" s="1032">
        <v>0</v>
      </c>
      <c r="E49" s="1033">
        <v>0</v>
      </c>
      <c r="F49" s="1032">
        <v>0</v>
      </c>
      <c r="G49" s="1033">
        <v>0</v>
      </c>
      <c r="H49" s="1032">
        <v>0</v>
      </c>
      <c r="I49" s="1034">
        <f t="shared" si="0"/>
        <v>0</v>
      </c>
      <c r="J49" s="1033">
        <v>0</v>
      </c>
      <c r="K49" s="1032">
        <v>0</v>
      </c>
      <c r="L49" s="1033">
        <v>0</v>
      </c>
      <c r="M49" s="1032">
        <v>0</v>
      </c>
      <c r="N49" s="1033">
        <v>0</v>
      </c>
      <c r="O49" s="1034">
        <f t="shared" si="1"/>
        <v>0</v>
      </c>
      <c r="P49" s="1032">
        <v>0</v>
      </c>
      <c r="Q49" s="1033">
        <v>0</v>
      </c>
      <c r="R49" s="1032">
        <v>0</v>
      </c>
      <c r="S49" s="1033">
        <v>0</v>
      </c>
      <c r="T49" s="1032">
        <v>0</v>
      </c>
      <c r="U49" s="1034">
        <f t="shared" si="2"/>
        <v>0</v>
      </c>
      <c r="V49" s="1033">
        <v>0</v>
      </c>
      <c r="W49" s="1032">
        <v>0</v>
      </c>
      <c r="X49" s="1033">
        <v>0</v>
      </c>
      <c r="Y49" s="1032">
        <v>0</v>
      </c>
      <c r="Z49" s="1033">
        <v>0</v>
      </c>
      <c r="AA49" s="1034">
        <f t="shared" si="3"/>
        <v>0</v>
      </c>
      <c r="AB49" s="1032">
        <v>0</v>
      </c>
      <c r="AC49" s="1033">
        <v>0</v>
      </c>
      <c r="AD49" s="1032">
        <v>0</v>
      </c>
      <c r="AE49" s="1032">
        <v>0</v>
      </c>
      <c r="AF49" s="1033">
        <v>0</v>
      </c>
      <c r="AG49" s="1034">
        <f t="shared" si="4"/>
        <v>0</v>
      </c>
      <c r="AH49" s="1032">
        <v>0</v>
      </c>
      <c r="AI49" s="1033">
        <v>0</v>
      </c>
      <c r="AJ49" s="1032">
        <v>0</v>
      </c>
      <c r="AK49" s="1032">
        <v>0</v>
      </c>
      <c r="AL49" s="1033">
        <v>0</v>
      </c>
      <c r="AM49" s="1034">
        <f t="shared" si="5"/>
        <v>0</v>
      </c>
      <c r="AN49" s="1032">
        <v>0</v>
      </c>
      <c r="AO49" s="1033">
        <v>0</v>
      </c>
      <c r="AP49" s="1032">
        <v>0</v>
      </c>
      <c r="AQ49" s="1033">
        <v>0</v>
      </c>
      <c r="AR49" s="1032">
        <v>0</v>
      </c>
      <c r="AS49" s="1034">
        <f t="shared" si="6"/>
        <v>0</v>
      </c>
      <c r="AT49" s="1032">
        <v>0</v>
      </c>
      <c r="AU49" s="1033">
        <v>0</v>
      </c>
      <c r="AV49" s="1032">
        <v>0</v>
      </c>
      <c r="AW49" s="1033">
        <v>0</v>
      </c>
      <c r="AX49" s="1032">
        <v>0</v>
      </c>
      <c r="AY49" s="1034">
        <f t="shared" si="7"/>
        <v>0</v>
      </c>
      <c r="AZ49" s="1033">
        <v>0</v>
      </c>
      <c r="BA49" s="1032">
        <v>0</v>
      </c>
      <c r="BB49" s="1033">
        <v>0</v>
      </c>
      <c r="BC49" s="1032">
        <v>0</v>
      </c>
      <c r="BD49" s="1033">
        <v>0</v>
      </c>
      <c r="BE49" s="1034">
        <f t="shared" si="8"/>
        <v>0</v>
      </c>
      <c r="BF49" s="1033">
        <v>0</v>
      </c>
      <c r="BG49" s="1032">
        <v>0</v>
      </c>
      <c r="BH49" s="1033">
        <v>0</v>
      </c>
      <c r="BI49" s="1032">
        <v>0</v>
      </c>
      <c r="BJ49" s="1033">
        <v>0</v>
      </c>
      <c r="BK49" s="1034">
        <f t="shared" si="9"/>
        <v>0</v>
      </c>
      <c r="BL49" s="1033">
        <v>0</v>
      </c>
      <c r="BM49" s="1032">
        <v>0</v>
      </c>
      <c r="BN49" s="1033">
        <v>0</v>
      </c>
      <c r="BO49" s="1032">
        <v>0</v>
      </c>
      <c r="BP49" s="1033">
        <v>0</v>
      </c>
      <c r="BQ49" s="1034">
        <f t="shared" si="10"/>
        <v>0</v>
      </c>
      <c r="BR49" s="1033">
        <v>0</v>
      </c>
      <c r="BS49" s="1032">
        <v>0</v>
      </c>
      <c r="BT49" s="1033">
        <v>0</v>
      </c>
      <c r="BU49" s="1032">
        <v>0</v>
      </c>
      <c r="BV49" s="1033">
        <v>0</v>
      </c>
      <c r="BW49" s="1034">
        <f t="shared" si="11"/>
        <v>0</v>
      </c>
    </row>
    <row r="50" spans="1:75" ht="15" customHeight="1" x14ac:dyDescent="0.25">
      <c r="A50" s="1026"/>
      <c r="B50" s="1023" t="str">
        <f>'תקציב קבוע'!D132</f>
        <v>אחר</v>
      </c>
      <c r="C50" s="1031">
        <f>'תקציב קבוע'!E132</f>
        <v>0</v>
      </c>
      <c r="D50" s="1032">
        <v>0</v>
      </c>
      <c r="E50" s="1033">
        <v>0</v>
      </c>
      <c r="F50" s="1032">
        <v>0</v>
      </c>
      <c r="G50" s="1033">
        <v>0</v>
      </c>
      <c r="H50" s="1032">
        <v>0</v>
      </c>
      <c r="I50" s="1034">
        <f t="shared" si="0"/>
        <v>0</v>
      </c>
      <c r="J50" s="1033">
        <v>0</v>
      </c>
      <c r="K50" s="1032">
        <v>0</v>
      </c>
      <c r="L50" s="1033">
        <v>0</v>
      </c>
      <c r="M50" s="1032">
        <v>0</v>
      </c>
      <c r="N50" s="1033">
        <v>0</v>
      </c>
      <c r="O50" s="1034">
        <f t="shared" si="1"/>
        <v>0</v>
      </c>
      <c r="P50" s="1032">
        <v>0</v>
      </c>
      <c r="Q50" s="1033">
        <v>0</v>
      </c>
      <c r="R50" s="1032">
        <v>0</v>
      </c>
      <c r="S50" s="1033">
        <v>0</v>
      </c>
      <c r="T50" s="1032">
        <v>0</v>
      </c>
      <c r="U50" s="1034">
        <f t="shared" si="2"/>
        <v>0</v>
      </c>
      <c r="V50" s="1033">
        <v>0</v>
      </c>
      <c r="W50" s="1032">
        <v>0</v>
      </c>
      <c r="X50" s="1033">
        <v>0</v>
      </c>
      <c r="Y50" s="1032">
        <v>0</v>
      </c>
      <c r="Z50" s="1033">
        <v>0</v>
      </c>
      <c r="AA50" s="1034">
        <f t="shared" si="3"/>
        <v>0</v>
      </c>
      <c r="AB50" s="1032">
        <v>0</v>
      </c>
      <c r="AC50" s="1033">
        <v>0</v>
      </c>
      <c r="AD50" s="1032">
        <v>0</v>
      </c>
      <c r="AE50" s="1032">
        <v>0</v>
      </c>
      <c r="AF50" s="1033">
        <v>0</v>
      </c>
      <c r="AG50" s="1034">
        <f t="shared" si="4"/>
        <v>0</v>
      </c>
      <c r="AH50" s="1032">
        <v>0</v>
      </c>
      <c r="AI50" s="1033">
        <v>0</v>
      </c>
      <c r="AJ50" s="1032">
        <v>0</v>
      </c>
      <c r="AK50" s="1032">
        <v>0</v>
      </c>
      <c r="AL50" s="1033">
        <v>0</v>
      </c>
      <c r="AM50" s="1034">
        <f t="shared" si="5"/>
        <v>0</v>
      </c>
      <c r="AN50" s="1032">
        <v>0</v>
      </c>
      <c r="AO50" s="1033">
        <v>0</v>
      </c>
      <c r="AP50" s="1032">
        <v>0</v>
      </c>
      <c r="AQ50" s="1033">
        <v>0</v>
      </c>
      <c r="AR50" s="1032">
        <v>0</v>
      </c>
      <c r="AS50" s="1034">
        <f t="shared" si="6"/>
        <v>0</v>
      </c>
      <c r="AT50" s="1032">
        <v>0</v>
      </c>
      <c r="AU50" s="1033">
        <v>0</v>
      </c>
      <c r="AV50" s="1032">
        <v>0</v>
      </c>
      <c r="AW50" s="1033">
        <v>0</v>
      </c>
      <c r="AX50" s="1032">
        <v>0</v>
      </c>
      <c r="AY50" s="1034">
        <f t="shared" si="7"/>
        <v>0</v>
      </c>
      <c r="AZ50" s="1033">
        <v>0</v>
      </c>
      <c r="BA50" s="1032">
        <v>0</v>
      </c>
      <c r="BB50" s="1033">
        <v>0</v>
      </c>
      <c r="BC50" s="1032">
        <v>0</v>
      </c>
      <c r="BD50" s="1033">
        <v>0</v>
      </c>
      <c r="BE50" s="1034">
        <f t="shared" si="8"/>
        <v>0</v>
      </c>
      <c r="BF50" s="1033">
        <v>0</v>
      </c>
      <c r="BG50" s="1032">
        <v>0</v>
      </c>
      <c r="BH50" s="1033">
        <v>0</v>
      </c>
      <c r="BI50" s="1032">
        <v>0</v>
      </c>
      <c r="BJ50" s="1033">
        <v>0</v>
      </c>
      <c r="BK50" s="1034">
        <f t="shared" si="9"/>
        <v>0</v>
      </c>
      <c r="BL50" s="1033">
        <v>0</v>
      </c>
      <c r="BM50" s="1032">
        <v>0</v>
      </c>
      <c r="BN50" s="1033">
        <v>0</v>
      </c>
      <c r="BO50" s="1032">
        <v>0</v>
      </c>
      <c r="BP50" s="1033">
        <v>0</v>
      </c>
      <c r="BQ50" s="1034">
        <f t="shared" si="10"/>
        <v>0</v>
      </c>
      <c r="BR50" s="1033">
        <v>0</v>
      </c>
      <c r="BS50" s="1032">
        <v>0</v>
      </c>
      <c r="BT50" s="1033">
        <v>0</v>
      </c>
      <c r="BU50" s="1032">
        <v>0</v>
      </c>
      <c r="BV50" s="1033">
        <v>0</v>
      </c>
      <c r="BW50" s="1034">
        <f t="shared" si="11"/>
        <v>0</v>
      </c>
    </row>
    <row r="51" spans="1:75" ht="15" customHeight="1" x14ac:dyDescent="0.25">
      <c r="A51" s="1026"/>
      <c r="B51" s="1023" t="str">
        <f>'תקציב קבוע'!D133</f>
        <v>אחר</v>
      </c>
      <c r="C51" s="1031">
        <f>'תקציב קבוע'!E133</f>
        <v>0</v>
      </c>
      <c r="D51" s="1032">
        <v>0</v>
      </c>
      <c r="E51" s="1033">
        <v>0</v>
      </c>
      <c r="F51" s="1032">
        <v>0</v>
      </c>
      <c r="G51" s="1033">
        <v>0</v>
      </c>
      <c r="H51" s="1032">
        <v>0</v>
      </c>
      <c r="I51" s="1034">
        <f t="shared" si="0"/>
        <v>0</v>
      </c>
      <c r="J51" s="1033">
        <v>0</v>
      </c>
      <c r="K51" s="1032">
        <v>0</v>
      </c>
      <c r="L51" s="1033">
        <v>0</v>
      </c>
      <c r="M51" s="1032">
        <v>0</v>
      </c>
      <c r="N51" s="1033">
        <v>0</v>
      </c>
      <c r="O51" s="1034">
        <f t="shared" si="1"/>
        <v>0</v>
      </c>
      <c r="P51" s="1032">
        <v>0</v>
      </c>
      <c r="Q51" s="1033">
        <v>0</v>
      </c>
      <c r="R51" s="1032">
        <v>0</v>
      </c>
      <c r="S51" s="1033">
        <v>0</v>
      </c>
      <c r="T51" s="1032">
        <v>0</v>
      </c>
      <c r="U51" s="1034">
        <f t="shared" si="2"/>
        <v>0</v>
      </c>
      <c r="V51" s="1033">
        <v>0</v>
      </c>
      <c r="W51" s="1032">
        <v>0</v>
      </c>
      <c r="X51" s="1033">
        <v>0</v>
      </c>
      <c r="Y51" s="1032">
        <v>0</v>
      </c>
      <c r="Z51" s="1033">
        <v>0</v>
      </c>
      <c r="AA51" s="1034">
        <f t="shared" si="3"/>
        <v>0</v>
      </c>
      <c r="AB51" s="1032">
        <v>0</v>
      </c>
      <c r="AC51" s="1033">
        <v>0</v>
      </c>
      <c r="AD51" s="1032">
        <v>0</v>
      </c>
      <c r="AE51" s="1032">
        <v>0</v>
      </c>
      <c r="AF51" s="1033">
        <v>0</v>
      </c>
      <c r="AG51" s="1034">
        <f t="shared" si="4"/>
        <v>0</v>
      </c>
      <c r="AH51" s="1032">
        <v>0</v>
      </c>
      <c r="AI51" s="1033">
        <v>0</v>
      </c>
      <c r="AJ51" s="1032">
        <v>0</v>
      </c>
      <c r="AK51" s="1032">
        <v>0</v>
      </c>
      <c r="AL51" s="1033">
        <v>0</v>
      </c>
      <c r="AM51" s="1034">
        <f t="shared" si="5"/>
        <v>0</v>
      </c>
      <c r="AN51" s="1032">
        <v>0</v>
      </c>
      <c r="AO51" s="1033">
        <v>0</v>
      </c>
      <c r="AP51" s="1032">
        <v>0</v>
      </c>
      <c r="AQ51" s="1033">
        <v>0</v>
      </c>
      <c r="AR51" s="1032">
        <v>0</v>
      </c>
      <c r="AS51" s="1034">
        <f t="shared" si="6"/>
        <v>0</v>
      </c>
      <c r="AT51" s="1032">
        <v>0</v>
      </c>
      <c r="AU51" s="1033">
        <v>0</v>
      </c>
      <c r="AV51" s="1032">
        <v>0</v>
      </c>
      <c r="AW51" s="1033">
        <v>0</v>
      </c>
      <c r="AX51" s="1032">
        <v>0</v>
      </c>
      <c r="AY51" s="1034">
        <f t="shared" si="7"/>
        <v>0</v>
      </c>
      <c r="AZ51" s="1033">
        <v>0</v>
      </c>
      <c r="BA51" s="1032">
        <v>0</v>
      </c>
      <c r="BB51" s="1033">
        <v>0</v>
      </c>
      <c r="BC51" s="1032">
        <v>0</v>
      </c>
      <c r="BD51" s="1033">
        <v>0</v>
      </c>
      <c r="BE51" s="1034">
        <f t="shared" si="8"/>
        <v>0</v>
      </c>
      <c r="BF51" s="1033">
        <v>0</v>
      </c>
      <c r="BG51" s="1032">
        <v>0</v>
      </c>
      <c r="BH51" s="1033">
        <v>0</v>
      </c>
      <c r="BI51" s="1032">
        <v>0</v>
      </c>
      <c r="BJ51" s="1033">
        <v>0</v>
      </c>
      <c r="BK51" s="1034">
        <f t="shared" si="9"/>
        <v>0</v>
      </c>
      <c r="BL51" s="1033">
        <v>0</v>
      </c>
      <c r="BM51" s="1032">
        <v>0</v>
      </c>
      <c r="BN51" s="1033">
        <v>0</v>
      </c>
      <c r="BO51" s="1032">
        <v>0</v>
      </c>
      <c r="BP51" s="1033">
        <v>0</v>
      </c>
      <c r="BQ51" s="1034">
        <f t="shared" si="10"/>
        <v>0</v>
      </c>
      <c r="BR51" s="1033">
        <v>0</v>
      </c>
      <c r="BS51" s="1032">
        <v>0</v>
      </c>
      <c r="BT51" s="1033">
        <v>0</v>
      </c>
      <c r="BU51" s="1032">
        <v>0</v>
      </c>
      <c r="BV51" s="1033">
        <v>0</v>
      </c>
      <c r="BW51" s="1034">
        <f t="shared" si="11"/>
        <v>0</v>
      </c>
    </row>
    <row r="52" spans="1:75" ht="15" customHeight="1" x14ac:dyDescent="0.25">
      <c r="A52" s="1026"/>
      <c r="B52" s="1023" t="str">
        <f>'תקציב קבוע'!D134</f>
        <v>אחר</v>
      </c>
      <c r="C52" s="1031">
        <f>'תקציב קבוע'!E134</f>
        <v>0</v>
      </c>
      <c r="D52" s="1032">
        <v>0</v>
      </c>
      <c r="E52" s="1033">
        <v>0</v>
      </c>
      <c r="F52" s="1032">
        <v>0</v>
      </c>
      <c r="G52" s="1033">
        <v>0</v>
      </c>
      <c r="H52" s="1032">
        <v>0</v>
      </c>
      <c r="I52" s="1034">
        <f t="shared" si="0"/>
        <v>0</v>
      </c>
      <c r="J52" s="1033">
        <v>0</v>
      </c>
      <c r="K52" s="1032">
        <v>0</v>
      </c>
      <c r="L52" s="1033">
        <v>0</v>
      </c>
      <c r="M52" s="1032">
        <v>0</v>
      </c>
      <c r="N52" s="1033">
        <v>0</v>
      </c>
      <c r="O52" s="1034">
        <f t="shared" si="1"/>
        <v>0</v>
      </c>
      <c r="P52" s="1032">
        <v>0</v>
      </c>
      <c r="Q52" s="1033">
        <v>0</v>
      </c>
      <c r="R52" s="1032">
        <v>0</v>
      </c>
      <c r="S52" s="1033">
        <v>0</v>
      </c>
      <c r="T52" s="1032">
        <v>0</v>
      </c>
      <c r="U52" s="1034">
        <f t="shared" si="2"/>
        <v>0</v>
      </c>
      <c r="V52" s="1033">
        <v>0</v>
      </c>
      <c r="W52" s="1032">
        <v>0</v>
      </c>
      <c r="X52" s="1033">
        <v>0</v>
      </c>
      <c r="Y52" s="1032">
        <v>0</v>
      </c>
      <c r="Z52" s="1033">
        <v>0</v>
      </c>
      <c r="AA52" s="1034">
        <f t="shared" si="3"/>
        <v>0</v>
      </c>
      <c r="AB52" s="1032">
        <v>0</v>
      </c>
      <c r="AC52" s="1033">
        <v>0</v>
      </c>
      <c r="AD52" s="1032">
        <v>0</v>
      </c>
      <c r="AE52" s="1032">
        <v>0</v>
      </c>
      <c r="AF52" s="1033">
        <v>0</v>
      </c>
      <c r="AG52" s="1034">
        <f t="shared" si="4"/>
        <v>0</v>
      </c>
      <c r="AH52" s="1032">
        <v>0</v>
      </c>
      <c r="AI52" s="1033">
        <v>0</v>
      </c>
      <c r="AJ52" s="1032">
        <v>0</v>
      </c>
      <c r="AK52" s="1032">
        <v>0</v>
      </c>
      <c r="AL52" s="1033">
        <v>0</v>
      </c>
      <c r="AM52" s="1034">
        <f t="shared" si="5"/>
        <v>0</v>
      </c>
      <c r="AN52" s="1032">
        <v>0</v>
      </c>
      <c r="AO52" s="1033">
        <v>0</v>
      </c>
      <c r="AP52" s="1032">
        <v>0</v>
      </c>
      <c r="AQ52" s="1033">
        <v>0</v>
      </c>
      <c r="AR52" s="1032">
        <v>0</v>
      </c>
      <c r="AS52" s="1034">
        <f t="shared" si="6"/>
        <v>0</v>
      </c>
      <c r="AT52" s="1032">
        <v>0</v>
      </c>
      <c r="AU52" s="1033">
        <v>0</v>
      </c>
      <c r="AV52" s="1032">
        <v>0</v>
      </c>
      <c r="AW52" s="1033">
        <v>0</v>
      </c>
      <c r="AX52" s="1032">
        <v>0</v>
      </c>
      <c r="AY52" s="1034">
        <f t="shared" si="7"/>
        <v>0</v>
      </c>
      <c r="AZ52" s="1033">
        <v>0</v>
      </c>
      <c r="BA52" s="1032">
        <v>0</v>
      </c>
      <c r="BB52" s="1033">
        <v>0</v>
      </c>
      <c r="BC52" s="1032">
        <v>0</v>
      </c>
      <c r="BD52" s="1033">
        <v>0</v>
      </c>
      <c r="BE52" s="1034">
        <f t="shared" si="8"/>
        <v>0</v>
      </c>
      <c r="BF52" s="1033">
        <v>0</v>
      </c>
      <c r="BG52" s="1032">
        <v>0</v>
      </c>
      <c r="BH52" s="1033">
        <v>0</v>
      </c>
      <c r="BI52" s="1032">
        <v>0</v>
      </c>
      <c r="BJ52" s="1033">
        <v>0</v>
      </c>
      <c r="BK52" s="1034">
        <f t="shared" si="9"/>
        <v>0</v>
      </c>
      <c r="BL52" s="1033">
        <v>0</v>
      </c>
      <c r="BM52" s="1032">
        <v>0</v>
      </c>
      <c r="BN52" s="1033">
        <v>0</v>
      </c>
      <c r="BO52" s="1032">
        <v>0</v>
      </c>
      <c r="BP52" s="1033">
        <v>0</v>
      </c>
      <c r="BQ52" s="1034">
        <f t="shared" si="10"/>
        <v>0</v>
      </c>
      <c r="BR52" s="1033">
        <v>0</v>
      </c>
      <c r="BS52" s="1032">
        <v>0</v>
      </c>
      <c r="BT52" s="1033">
        <v>0</v>
      </c>
      <c r="BU52" s="1032">
        <v>0</v>
      </c>
      <c r="BV52" s="1033">
        <v>0</v>
      </c>
      <c r="BW52" s="1034">
        <f t="shared" si="11"/>
        <v>0</v>
      </c>
    </row>
    <row r="53" spans="1:75" ht="15" customHeight="1" x14ac:dyDescent="0.25">
      <c r="A53" s="1022" t="s">
        <v>201</v>
      </c>
      <c r="B53" s="1035" t="str">
        <f>'תקציב קבוע'!D136</f>
        <v>בילויים ומופעים</v>
      </c>
      <c r="C53" s="1031">
        <f>'תקציב קבוע'!E136</f>
        <v>0</v>
      </c>
      <c r="D53" s="1032">
        <v>0</v>
      </c>
      <c r="E53" s="1033">
        <v>0</v>
      </c>
      <c r="F53" s="1032">
        <v>0</v>
      </c>
      <c r="G53" s="1033">
        <v>0</v>
      </c>
      <c r="H53" s="1032">
        <v>0</v>
      </c>
      <c r="I53" s="1034">
        <f t="shared" si="0"/>
        <v>0</v>
      </c>
      <c r="J53" s="1033">
        <v>0</v>
      </c>
      <c r="K53" s="1032">
        <v>0</v>
      </c>
      <c r="L53" s="1033">
        <v>0</v>
      </c>
      <c r="M53" s="1032">
        <v>0</v>
      </c>
      <c r="N53" s="1033">
        <v>0</v>
      </c>
      <c r="O53" s="1034">
        <f t="shared" si="1"/>
        <v>0</v>
      </c>
      <c r="P53" s="1032">
        <v>0</v>
      </c>
      <c r="Q53" s="1033">
        <v>0</v>
      </c>
      <c r="R53" s="1032">
        <v>0</v>
      </c>
      <c r="S53" s="1033">
        <v>0</v>
      </c>
      <c r="T53" s="1032">
        <v>0</v>
      </c>
      <c r="U53" s="1034">
        <f t="shared" si="2"/>
        <v>0</v>
      </c>
      <c r="V53" s="1033">
        <v>0</v>
      </c>
      <c r="W53" s="1032">
        <v>0</v>
      </c>
      <c r="X53" s="1033">
        <v>0</v>
      </c>
      <c r="Y53" s="1032">
        <v>0</v>
      </c>
      <c r="Z53" s="1033">
        <v>0</v>
      </c>
      <c r="AA53" s="1034">
        <f t="shared" si="3"/>
        <v>0</v>
      </c>
      <c r="AB53" s="1032">
        <v>0</v>
      </c>
      <c r="AC53" s="1033">
        <v>0</v>
      </c>
      <c r="AD53" s="1032">
        <v>0</v>
      </c>
      <c r="AE53" s="1032">
        <v>0</v>
      </c>
      <c r="AF53" s="1033">
        <v>0</v>
      </c>
      <c r="AG53" s="1034">
        <f t="shared" si="4"/>
        <v>0</v>
      </c>
      <c r="AH53" s="1032">
        <v>0</v>
      </c>
      <c r="AI53" s="1033">
        <v>0</v>
      </c>
      <c r="AJ53" s="1032">
        <v>0</v>
      </c>
      <c r="AK53" s="1032">
        <v>0</v>
      </c>
      <c r="AL53" s="1033">
        <v>0</v>
      </c>
      <c r="AM53" s="1034">
        <f t="shared" si="5"/>
        <v>0</v>
      </c>
      <c r="AN53" s="1032">
        <v>0</v>
      </c>
      <c r="AO53" s="1033">
        <v>0</v>
      </c>
      <c r="AP53" s="1032">
        <v>0</v>
      </c>
      <c r="AQ53" s="1033">
        <v>0</v>
      </c>
      <c r="AR53" s="1032">
        <v>0</v>
      </c>
      <c r="AS53" s="1034">
        <f t="shared" si="6"/>
        <v>0</v>
      </c>
      <c r="AT53" s="1032">
        <v>0</v>
      </c>
      <c r="AU53" s="1033">
        <v>0</v>
      </c>
      <c r="AV53" s="1032">
        <v>0</v>
      </c>
      <c r="AW53" s="1033">
        <v>0</v>
      </c>
      <c r="AX53" s="1032">
        <v>0</v>
      </c>
      <c r="AY53" s="1034">
        <f t="shared" si="7"/>
        <v>0</v>
      </c>
      <c r="AZ53" s="1033">
        <v>0</v>
      </c>
      <c r="BA53" s="1032">
        <v>0</v>
      </c>
      <c r="BB53" s="1033">
        <v>0</v>
      </c>
      <c r="BC53" s="1032">
        <v>0</v>
      </c>
      <c r="BD53" s="1033">
        <v>0</v>
      </c>
      <c r="BE53" s="1034">
        <f t="shared" si="8"/>
        <v>0</v>
      </c>
      <c r="BF53" s="1033">
        <v>0</v>
      </c>
      <c r="BG53" s="1032">
        <v>0</v>
      </c>
      <c r="BH53" s="1033">
        <v>0</v>
      </c>
      <c r="BI53" s="1032">
        <v>0</v>
      </c>
      <c r="BJ53" s="1033">
        <v>0</v>
      </c>
      <c r="BK53" s="1034">
        <f t="shared" si="9"/>
        <v>0</v>
      </c>
      <c r="BL53" s="1033">
        <v>0</v>
      </c>
      <c r="BM53" s="1032">
        <v>0</v>
      </c>
      <c r="BN53" s="1033">
        <v>0</v>
      </c>
      <c r="BO53" s="1032">
        <v>0</v>
      </c>
      <c r="BP53" s="1033">
        <v>0</v>
      </c>
      <c r="BQ53" s="1034">
        <f t="shared" si="10"/>
        <v>0</v>
      </c>
      <c r="BR53" s="1033">
        <v>0</v>
      </c>
      <c r="BS53" s="1032">
        <v>0</v>
      </c>
      <c r="BT53" s="1033">
        <v>0</v>
      </c>
      <c r="BU53" s="1032">
        <v>0</v>
      </c>
      <c r="BV53" s="1033">
        <v>0</v>
      </c>
      <c r="BW53" s="1034">
        <f t="shared" si="11"/>
        <v>0</v>
      </c>
    </row>
    <row r="54" spans="1:75" ht="15" customHeight="1" x14ac:dyDescent="0.25">
      <c r="A54" s="1026"/>
      <c r="B54" s="1035" t="str">
        <f>'תקציב קבוע'!D137</f>
        <v>מסעדות</v>
      </c>
      <c r="C54" s="1031">
        <f>'תקציב קבוע'!E137</f>
        <v>0</v>
      </c>
      <c r="D54" s="1032">
        <v>0</v>
      </c>
      <c r="E54" s="1033">
        <v>0</v>
      </c>
      <c r="F54" s="1032">
        <v>0</v>
      </c>
      <c r="G54" s="1033">
        <v>0</v>
      </c>
      <c r="H54" s="1032">
        <v>0</v>
      </c>
      <c r="I54" s="1034">
        <f t="shared" si="0"/>
        <v>0</v>
      </c>
      <c r="J54" s="1033">
        <v>0</v>
      </c>
      <c r="K54" s="1032">
        <v>0</v>
      </c>
      <c r="L54" s="1033">
        <v>0</v>
      </c>
      <c r="M54" s="1032">
        <v>0</v>
      </c>
      <c r="N54" s="1033">
        <v>0</v>
      </c>
      <c r="O54" s="1034">
        <f t="shared" si="1"/>
        <v>0</v>
      </c>
      <c r="P54" s="1032">
        <v>0</v>
      </c>
      <c r="Q54" s="1033">
        <v>0</v>
      </c>
      <c r="R54" s="1032">
        <v>0</v>
      </c>
      <c r="S54" s="1033">
        <v>0</v>
      </c>
      <c r="T54" s="1032">
        <v>0</v>
      </c>
      <c r="U54" s="1034">
        <f t="shared" si="2"/>
        <v>0</v>
      </c>
      <c r="V54" s="1033">
        <v>0</v>
      </c>
      <c r="W54" s="1032">
        <v>0</v>
      </c>
      <c r="X54" s="1033">
        <v>0</v>
      </c>
      <c r="Y54" s="1032">
        <v>0</v>
      </c>
      <c r="Z54" s="1033">
        <v>0</v>
      </c>
      <c r="AA54" s="1034">
        <f t="shared" si="3"/>
        <v>0</v>
      </c>
      <c r="AB54" s="1032">
        <v>0</v>
      </c>
      <c r="AC54" s="1033">
        <v>0</v>
      </c>
      <c r="AD54" s="1032">
        <v>0</v>
      </c>
      <c r="AE54" s="1032">
        <v>0</v>
      </c>
      <c r="AF54" s="1033">
        <v>0</v>
      </c>
      <c r="AG54" s="1034">
        <f t="shared" si="4"/>
        <v>0</v>
      </c>
      <c r="AH54" s="1032">
        <v>0</v>
      </c>
      <c r="AI54" s="1033">
        <v>0</v>
      </c>
      <c r="AJ54" s="1032">
        <v>0</v>
      </c>
      <c r="AK54" s="1032">
        <v>0</v>
      </c>
      <c r="AL54" s="1033">
        <v>0</v>
      </c>
      <c r="AM54" s="1034">
        <f t="shared" si="5"/>
        <v>0</v>
      </c>
      <c r="AN54" s="1032">
        <v>0</v>
      </c>
      <c r="AO54" s="1033">
        <v>0</v>
      </c>
      <c r="AP54" s="1032">
        <v>0</v>
      </c>
      <c r="AQ54" s="1033">
        <v>0</v>
      </c>
      <c r="AR54" s="1032">
        <v>0</v>
      </c>
      <c r="AS54" s="1034">
        <f t="shared" si="6"/>
        <v>0</v>
      </c>
      <c r="AT54" s="1032">
        <v>0</v>
      </c>
      <c r="AU54" s="1033">
        <v>0</v>
      </c>
      <c r="AV54" s="1032">
        <v>0</v>
      </c>
      <c r="AW54" s="1033">
        <v>0</v>
      </c>
      <c r="AX54" s="1032">
        <v>0</v>
      </c>
      <c r="AY54" s="1034">
        <f t="shared" si="7"/>
        <v>0</v>
      </c>
      <c r="AZ54" s="1033">
        <v>0</v>
      </c>
      <c r="BA54" s="1032">
        <v>0</v>
      </c>
      <c r="BB54" s="1033">
        <v>0</v>
      </c>
      <c r="BC54" s="1032">
        <v>0</v>
      </c>
      <c r="BD54" s="1033">
        <v>0</v>
      </c>
      <c r="BE54" s="1034">
        <f t="shared" si="8"/>
        <v>0</v>
      </c>
      <c r="BF54" s="1033">
        <v>0</v>
      </c>
      <c r="BG54" s="1032">
        <v>0</v>
      </c>
      <c r="BH54" s="1033">
        <v>0</v>
      </c>
      <c r="BI54" s="1032">
        <v>0</v>
      </c>
      <c r="BJ54" s="1033">
        <v>0</v>
      </c>
      <c r="BK54" s="1034">
        <f t="shared" si="9"/>
        <v>0</v>
      </c>
      <c r="BL54" s="1033">
        <v>0</v>
      </c>
      <c r="BM54" s="1032">
        <v>0</v>
      </c>
      <c r="BN54" s="1033">
        <v>0</v>
      </c>
      <c r="BO54" s="1032">
        <v>0</v>
      </c>
      <c r="BP54" s="1033">
        <v>0</v>
      </c>
      <c r="BQ54" s="1034">
        <f t="shared" si="10"/>
        <v>0</v>
      </c>
      <c r="BR54" s="1033">
        <v>0</v>
      </c>
      <c r="BS54" s="1032">
        <v>0</v>
      </c>
      <c r="BT54" s="1033">
        <v>0</v>
      </c>
      <c r="BU54" s="1032">
        <v>0</v>
      </c>
      <c r="BV54" s="1033">
        <v>0</v>
      </c>
      <c r="BW54" s="1034">
        <f t="shared" si="11"/>
        <v>0</v>
      </c>
    </row>
    <row r="55" spans="1:75" ht="15" customHeight="1" x14ac:dyDescent="0.25">
      <c r="A55" s="1026"/>
      <c r="B55" s="1035" t="str">
        <f>'תקציב קבוע'!D138</f>
        <v>דמי כיס</v>
      </c>
      <c r="C55" s="1031">
        <f>'תקציב קבוע'!E138</f>
        <v>0</v>
      </c>
      <c r="D55" s="1032">
        <v>0</v>
      </c>
      <c r="E55" s="1033">
        <v>0</v>
      </c>
      <c r="F55" s="1032">
        <v>0</v>
      </c>
      <c r="G55" s="1033">
        <v>0</v>
      </c>
      <c r="H55" s="1032">
        <v>0</v>
      </c>
      <c r="I55" s="1034">
        <f t="shared" si="0"/>
        <v>0</v>
      </c>
      <c r="J55" s="1033">
        <v>0</v>
      </c>
      <c r="K55" s="1032">
        <v>0</v>
      </c>
      <c r="L55" s="1033">
        <v>0</v>
      </c>
      <c r="M55" s="1032">
        <v>0</v>
      </c>
      <c r="N55" s="1033">
        <v>0</v>
      </c>
      <c r="O55" s="1034">
        <f t="shared" si="1"/>
        <v>0</v>
      </c>
      <c r="P55" s="1032">
        <v>0</v>
      </c>
      <c r="Q55" s="1033">
        <v>0</v>
      </c>
      <c r="R55" s="1032">
        <v>0</v>
      </c>
      <c r="S55" s="1033">
        <v>0</v>
      </c>
      <c r="T55" s="1032">
        <v>0</v>
      </c>
      <c r="U55" s="1034">
        <f t="shared" si="2"/>
        <v>0</v>
      </c>
      <c r="V55" s="1033">
        <v>0</v>
      </c>
      <c r="W55" s="1032">
        <v>0</v>
      </c>
      <c r="X55" s="1033">
        <v>0</v>
      </c>
      <c r="Y55" s="1032">
        <v>0</v>
      </c>
      <c r="Z55" s="1033">
        <v>0</v>
      </c>
      <c r="AA55" s="1034">
        <f t="shared" si="3"/>
        <v>0</v>
      </c>
      <c r="AB55" s="1032">
        <v>0</v>
      </c>
      <c r="AC55" s="1033">
        <v>0</v>
      </c>
      <c r="AD55" s="1032">
        <v>0</v>
      </c>
      <c r="AE55" s="1032">
        <v>0</v>
      </c>
      <c r="AF55" s="1033">
        <v>0</v>
      </c>
      <c r="AG55" s="1034">
        <f t="shared" si="4"/>
        <v>0</v>
      </c>
      <c r="AH55" s="1032">
        <v>0</v>
      </c>
      <c r="AI55" s="1033">
        <v>0</v>
      </c>
      <c r="AJ55" s="1032">
        <v>0</v>
      </c>
      <c r="AK55" s="1032">
        <v>0</v>
      </c>
      <c r="AL55" s="1033">
        <v>0</v>
      </c>
      <c r="AM55" s="1034">
        <f t="shared" si="5"/>
        <v>0</v>
      </c>
      <c r="AN55" s="1032">
        <v>0</v>
      </c>
      <c r="AO55" s="1033">
        <v>0</v>
      </c>
      <c r="AP55" s="1032">
        <v>0</v>
      </c>
      <c r="AQ55" s="1033">
        <v>0</v>
      </c>
      <c r="AR55" s="1032">
        <v>0</v>
      </c>
      <c r="AS55" s="1034">
        <f t="shared" si="6"/>
        <v>0</v>
      </c>
      <c r="AT55" s="1032">
        <v>0</v>
      </c>
      <c r="AU55" s="1033">
        <v>0</v>
      </c>
      <c r="AV55" s="1032">
        <v>0</v>
      </c>
      <c r="AW55" s="1033">
        <v>0</v>
      </c>
      <c r="AX55" s="1032">
        <v>0</v>
      </c>
      <c r="AY55" s="1034">
        <f t="shared" si="7"/>
        <v>0</v>
      </c>
      <c r="AZ55" s="1033">
        <v>0</v>
      </c>
      <c r="BA55" s="1032">
        <v>0</v>
      </c>
      <c r="BB55" s="1033">
        <v>0</v>
      </c>
      <c r="BC55" s="1032">
        <v>0</v>
      </c>
      <c r="BD55" s="1033">
        <v>0</v>
      </c>
      <c r="BE55" s="1034">
        <f t="shared" si="8"/>
        <v>0</v>
      </c>
      <c r="BF55" s="1033">
        <v>0</v>
      </c>
      <c r="BG55" s="1032">
        <v>0</v>
      </c>
      <c r="BH55" s="1033">
        <v>0</v>
      </c>
      <c r="BI55" s="1032">
        <v>0</v>
      </c>
      <c r="BJ55" s="1033">
        <v>0</v>
      </c>
      <c r="BK55" s="1034">
        <f t="shared" si="9"/>
        <v>0</v>
      </c>
      <c r="BL55" s="1033">
        <v>0</v>
      </c>
      <c r="BM55" s="1032">
        <v>0</v>
      </c>
      <c r="BN55" s="1033">
        <v>0</v>
      </c>
      <c r="BO55" s="1032">
        <v>0</v>
      </c>
      <c r="BP55" s="1033">
        <v>0</v>
      </c>
      <c r="BQ55" s="1034">
        <f t="shared" si="10"/>
        <v>0</v>
      </c>
      <c r="BR55" s="1033">
        <v>0</v>
      </c>
      <c r="BS55" s="1032">
        <v>0</v>
      </c>
      <c r="BT55" s="1033">
        <v>0</v>
      </c>
      <c r="BU55" s="1032">
        <v>0</v>
      </c>
      <c r="BV55" s="1033">
        <v>0</v>
      </c>
      <c r="BW55" s="1034">
        <f t="shared" si="11"/>
        <v>0</v>
      </c>
    </row>
    <row r="56" spans="1:75" ht="15" customHeight="1" x14ac:dyDescent="0.25">
      <c r="A56" s="1026"/>
      <c r="B56" s="1035" t="str">
        <f>'תקציב קבוע'!D139</f>
        <v>ספרים</v>
      </c>
      <c r="C56" s="1031">
        <f>'תקציב קבוע'!E139</f>
        <v>0</v>
      </c>
      <c r="D56" s="1032">
        <v>0</v>
      </c>
      <c r="E56" s="1033">
        <v>0</v>
      </c>
      <c r="F56" s="1032">
        <v>0</v>
      </c>
      <c r="G56" s="1033">
        <v>0</v>
      </c>
      <c r="H56" s="1032">
        <v>0</v>
      </c>
      <c r="I56" s="1034">
        <f t="shared" si="0"/>
        <v>0</v>
      </c>
      <c r="J56" s="1033">
        <v>0</v>
      </c>
      <c r="K56" s="1032">
        <v>0</v>
      </c>
      <c r="L56" s="1033">
        <v>0</v>
      </c>
      <c r="M56" s="1032">
        <v>0</v>
      </c>
      <c r="N56" s="1033">
        <v>0</v>
      </c>
      <c r="O56" s="1034">
        <f t="shared" si="1"/>
        <v>0</v>
      </c>
      <c r="P56" s="1032">
        <v>0</v>
      </c>
      <c r="Q56" s="1033">
        <v>0</v>
      </c>
      <c r="R56" s="1032">
        <v>0</v>
      </c>
      <c r="S56" s="1033">
        <v>0</v>
      </c>
      <c r="T56" s="1032">
        <v>0</v>
      </c>
      <c r="U56" s="1034">
        <f t="shared" si="2"/>
        <v>0</v>
      </c>
      <c r="V56" s="1033">
        <v>0</v>
      </c>
      <c r="W56" s="1032">
        <v>0</v>
      </c>
      <c r="X56" s="1033">
        <v>0</v>
      </c>
      <c r="Y56" s="1032">
        <v>0</v>
      </c>
      <c r="Z56" s="1033">
        <v>0</v>
      </c>
      <c r="AA56" s="1034">
        <f t="shared" si="3"/>
        <v>0</v>
      </c>
      <c r="AB56" s="1032">
        <v>0</v>
      </c>
      <c r="AC56" s="1033">
        <v>0</v>
      </c>
      <c r="AD56" s="1032">
        <v>0</v>
      </c>
      <c r="AE56" s="1032">
        <v>0</v>
      </c>
      <c r="AF56" s="1033">
        <v>0</v>
      </c>
      <c r="AG56" s="1034">
        <f t="shared" si="4"/>
        <v>0</v>
      </c>
      <c r="AH56" s="1032">
        <v>0</v>
      </c>
      <c r="AI56" s="1033">
        <v>0</v>
      </c>
      <c r="AJ56" s="1032">
        <v>0</v>
      </c>
      <c r="AK56" s="1032">
        <v>0</v>
      </c>
      <c r="AL56" s="1033">
        <v>0</v>
      </c>
      <c r="AM56" s="1034">
        <f t="shared" si="5"/>
        <v>0</v>
      </c>
      <c r="AN56" s="1032">
        <v>0</v>
      </c>
      <c r="AO56" s="1033">
        <v>0</v>
      </c>
      <c r="AP56" s="1032">
        <v>0</v>
      </c>
      <c r="AQ56" s="1033">
        <v>0</v>
      </c>
      <c r="AR56" s="1032">
        <v>0</v>
      </c>
      <c r="AS56" s="1034">
        <f t="shared" si="6"/>
        <v>0</v>
      </c>
      <c r="AT56" s="1032">
        <v>0</v>
      </c>
      <c r="AU56" s="1033">
        <v>0</v>
      </c>
      <c r="AV56" s="1032">
        <v>0</v>
      </c>
      <c r="AW56" s="1033">
        <v>0</v>
      </c>
      <c r="AX56" s="1032">
        <v>0</v>
      </c>
      <c r="AY56" s="1034">
        <f t="shared" si="7"/>
        <v>0</v>
      </c>
      <c r="AZ56" s="1033">
        <v>0</v>
      </c>
      <c r="BA56" s="1032">
        <v>0</v>
      </c>
      <c r="BB56" s="1033">
        <v>0</v>
      </c>
      <c r="BC56" s="1032">
        <v>0</v>
      </c>
      <c r="BD56" s="1033">
        <v>0</v>
      </c>
      <c r="BE56" s="1034">
        <f t="shared" si="8"/>
        <v>0</v>
      </c>
      <c r="BF56" s="1033">
        <v>0</v>
      </c>
      <c r="BG56" s="1032">
        <v>0</v>
      </c>
      <c r="BH56" s="1033">
        <v>0</v>
      </c>
      <c r="BI56" s="1032">
        <v>0</v>
      </c>
      <c r="BJ56" s="1033">
        <v>0</v>
      </c>
      <c r="BK56" s="1034">
        <f t="shared" si="9"/>
        <v>0</v>
      </c>
      <c r="BL56" s="1033">
        <v>0</v>
      </c>
      <c r="BM56" s="1032">
        <v>0</v>
      </c>
      <c r="BN56" s="1033">
        <v>0</v>
      </c>
      <c r="BO56" s="1032">
        <v>0</v>
      </c>
      <c r="BP56" s="1033">
        <v>0</v>
      </c>
      <c r="BQ56" s="1034">
        <f t="shared" si="10"/>
        <v>0</v>
      </c>
      <c r="BR56" s="1033">
        <v>0</v>
      </c>
      <c r="BS56" s="1032">
        <v>0</v>
      </c>
      <c r="BT56" s="1033">
        <v>0</v>
      </c>
      <c r="BU56" s="1032">
        <v>0</v>
      </c>
      <c r="BV56" s="1033">
        <v>0</v>
      </c>
      <c r="BW56" s="1034">
        <f t="shared" si="11"/>
        <v>0</v>
      </c>
    </row>
    <row r="57" spans="1:75" ht="15" customHeight="1" x14ac:dyDescent="0.25">
      <c r="A57" s="1026"/>
      <c r="B57" s="1035" t="str">
        <f>'תקציב קבוע'!D140</f>
        <v>צעצועים</v>
      </c>
      <c r="C57" s="1031">
        <f>'תקציב קבוע'!E140</f>
        <v>0</v>
      </c>
      <c r="D57" s="1032">
        <v>0</v>
      </c>
      <c r="E57" s="1033">
        <v>0</v>
      </c>
      <c r="F57" s="1032">
        <v>0</v>
      </c>
      <c r="G57" s="1033">
        <v>0</v>
      </c>
      <c r="H57" s="1032">
        <v>0</v>
      </c>
      <c r="I57" s="1034">
        <f t="shared" si="0"/>
        <v>0</v>
      </c>
      <c r="J57" s="1033">
        <v>0</v>
      </c>
      <c r="K57" s="1032">
        <v>0</v>
      </c>
      <c r="L57" s="1033">
        <v>0</v>
      </c>
      <c r="M57" s="1032">
        <v>0</v>
      </c>
      <c r="N57" s="1033">
        <v>0</v>
      </c>
      <c r="O57" s="1034">
        <f t="shared" si="1"/>
        <v>0</v>
      </c>
      <c r="P57" s="1032">
        <v>0</v>
      </c>
      <c r="Q57" s="1033">
        <v>0</v>
      </c>
      <c r="R57" s="1032">
        <v>0</v>
      </c>
      <c r="S57" s="1033">
        <v>0</v>
      </c>
      <c r="T57" s="1032">
        <v>0</v>
      </c>
      <c r="U57" s="1034">
        <f t="shared" si="2"/>
        <v>0</v>
      </c>
      <c r="V57" s="1033">
        <v>0</v>
      </c>
      <c r="W57" s="1032">
        <v>0</v>
      </c>
      <c r="X57" s="1033">
        <v>0</v>
      </c>
      <c r="Y57" s="1032">
        <v>0</v>
      </c>
      <c r="Z57" s="1033">
        <v>0</v>
      </c>
      <c r="AA57" s="1034">
        <f t="shared" si="3"/>
        <v>0</v>
      </c>
      <c r="AB57" s="1032">
        <v>0</v>
      </c>
      <c r="AC57" s="1033">
        <v>0</v>
      </c>
      <c r="AD57" s="1032">
        <v>0</v>
      </c>
      <c r="AE57" s="1032">
        <v>0</v>
      </c>
      <c r="AF57" s="1033">
        <v>0</v>
      </c>
      <c r="AG57" s="1034">
        <f t="shared" si="4"/>
        <v>0</v>
      </c>
      <c r="AH57" s="1032">
        <v>0</v>
      </c>
      <c r="AI57" s="1033">
        <v>0</v>
      </c>
      <c r="AJ57" s="1032">
        <v>0</v>
      </c>
      <c r="AK57" s="1032">
        <v>0</v>
      </c>
      <c r="AL57" s="1033">
        <v>0</v>
      </c>
      <c r="AM57" s="1034">
        <f t="shared" si="5"/>
        <v>0</v>
      </c>
      <c r="AN57" s="1032">
        <v>0</v>
      </c>
      <c r="AO57" s="1033">
        <v>0</v>
      </c>
      <c r="AP57" s="1032">
        <v>0</v>
      </c>
      <c r="AQ57" s="1033">
        <v>0</v>
      </c>
      <c r="AR57" s="1032">
        <v>0</v>
      </c>
      <c r="AS57" s="1034">
        <f t="shared" si="6"/>
        <v>0</v>
      </c>
      <c r="AT57" s="1032">
        <v>0</v>
      </c>
      <c r="AU57" s="1033">
        <v>0</v>
      </c>
      <c r="AV57" s="1032">
        <v>0</v>
      </c>
      <c r="AW57" s="1033">
        <v>0</v>
      </c>
      <c r="AX57" s="1032">
        <v>0</v>
      </c>
      <c r="AY57" s="1034">
        <f t="shared" si="7"/>
        <v>0</v>
      </c>
      <c r="AZ57" s="1033">
        <v>0</v>
      </c>
      <c r="BA57" s="1032">
        <v>0</v>
      </c>
      <c r="BB57" s="1033">
        <v>0</v>
      </c>
      <c r="BC57" s="1032">
        <v>0</v>
      </c>
      <c r="BD57" s="1033">
        <v>0</v>
      </c>
      <c r="BE57" s="1034">
        <f t="shared" si="8"/>
        <v>0</v>
      </c>
      <c r="BF57" s="1033">
        <v>0</v>
      </c>
      <c r="BG57" s="1032">
        <v>0</v>
      </c>
      <c r="BH57" s="1033">
        <v>0</v>
      </c>
      <c r="BI57" s="1032">
        <v>0</v>
      </c>
      <c r="BJ57" s="1033">
        <v>0</v>
      </c>
      <c r="BK57" s="1034">
        <f t="shared" si="9"/>
        <v>0</v>
      </c>
      <c r="BL57" s="1033">
        <v>0</v>
      </c>
      <c r="BM57" s="1032">
        <v>0</v>
      </c>
      <c r="BN57" s="1033">
        <v>0</v>
      </c>
      <c r="BO57" s="1032">
        <v>0</v>
      </c>
      <c r="BP57" s="1033">
        <v>0</v>
      </c>
      <c r="BQ57" s="1034">
        <f t="shared" si="10"/>
        <v>0</v>
      </c>
      <c r="BR57" s="1033">
        <v>0</v>
      </c>
      <c r="BS57" s="1032">
        <v>0</v>
      </c>
      <c r="BT57" s="1033">
        <v>0</v>
      </c>
      <c r="BU57" s="1032">
        <v>0</v>
      </c>
      <c r="BV57" s="1033">
        <v>0</v>
      </c>
      <c r="BW57" s="1034">
        <f t="shared" si="11"/>
        <v>0</v>
      </c>
    </row>
    <row r="58" spans="1:75" ht="15" customHeight="1" x14ac:dyDescent="0.25">
      <c r="A58" s="1026"/>
      <c r="B58" s="1023" t="str">
        <f>'תקציב קבוע'!D141</f>
        <v>אחר</v>
      </c>
      <c r="C58" s="1031">
        <f>'תקציב קבוע'!E141</f>
        <v>0</v>
      </c>
      <c r="D58" s="1032">
        <v>0</v>
      </c>
      <c r="E58" s="1033">
        <v>0</v>
      </c>
      <c r="F58" s="1032">
        <v>0</v>
      </c>
      <c r="G58" s="1033">
        <v>0</v>
      </c>
      <c r="H58" s="1032">
        <v>0</v>
      </c>
      <c r="I58" s="1034">
        <f t="shared" si="0"/>
        <v>0</v>
      </c>
      <c r="J58" s="1033">
        <v>0</v>
      </c>
      <c r="K58" s="1032">
        <v>0</v>
      </c>
      <c r="L58" s="1033">
        <v>0</v>
      </c>
      <c r="M58" s="1032">
        <v>0</v>
      </c>
      <c r="N58" s="1033">
        <v>0</v>
      </c>
      <c r="O58" s="1034">
        <f t="shared" si="1"/>
        <v>0</v>
      </c>
      <c r="P58" s="1032">
        <v>0</v>
      </c>
      <c r="Q58" s="1033">
        <v>0</v>
      </c>
      <c r="R58" s="1032">
        <v>0</v>
      </c>
      <c r="S58" s="1033">
        <v>0</v>
      </c>
      <c r="T58" s="1032">
        <v>0</v>
      </c>
      <c r="U58" s="1034">
        <f t="shared" si="2"/>
        <v>0</v>
      </c>
      <c r="V58" s="1033">
        <v>0</v>
      </c>
      <c r="W58" s="1032">
        <v>0</v>
      </c>
      <c r="X58" s="1033">
        <v>0</v>
      </c>
      <c r="Y58" s="1032">
        <v>0</v>
      </c>
      <c r="Z58" s="1033">
        <v>0</v>
      </c>
      <c r="AA58" s="1034">
        <f t="shared" si="3"/>
        <v>0</v>
      </c>
      <c r="AB58" s="1032">
        <v>0</v>
      </c>
      <c r="AC58" s="1033">
        <v>0</v>
      </c>
      <c r="AD58" s="1032">
        <v>0</v>
      </c>
      <c r="AE58" s="1032">
        <v>0</v>
      </c>
      <c r="AF58" s="1033">
        <v>0</v>
      </c>
      <c r="AG58" s="1034">
        <f t="shared" si="4"/>
        <v>0</v>
      </c>
      <c r="AH58" s="1032">
        <v>0</v>
      </c>
      <c r="AI58" s="1033">
        <v>0</v>
      </c>
      <c r="AJ58" s="1032">
        <v>0</v>
      </c>
      <c r="AK58" s="1032">
        <v>0</v>
      </c>
      <c r="AL58" s="1033">
        <v>0</v>
      </c>
      <c r="AM58" s="1034">
        <f t="shared" si="5"/>
        <v>0</v>
      </c>
      <c r="AN58" s="1032">
        <v>0</v>
      </c>
      <c r="AO58" s="1033">
        <v>0</v>
      </c>
      <c r="AP58" s="1032">
        <v>0</v>
      </c>
      <c r="AQ58" s="1033">
        <v>0</v>
      </c>
      <c r="AR58" s="1032">
        <v>0</v>
      </c>
      <c r="AS58" s="1034">
        <f t="shared" si="6"/>
        <v>0</v>
      </c>
      <c r="AT58" s="1032">
        <v>0</v>
      </c>
      <c r="AU58" s="1033">
        <v>0</v>
      </c>
      <c r="AV58" s="1032">
        <v>0</v>
      </c>
      <c r="AW58" s="1033">
        <v>0</v>
      </c>
      <c r="AX58" s="1032">
        <v>0</v>
      </c>
      <c r="AY58" s="1034">
        <f t="shared" si="7"/>
        <v>0</v>
      </c>
      <c r="AZ58" s="1033">
        <v>0</v>
      </c>
      <c r="BA58" s="1032">
        <v>0</v>
      </c>
      <c r="BB58" s="1033">
        <v>0</v>
      </c>
      <c r="BC58" s="1032">
        <v>0</v>
      </c>
      <c r="BD58" s="1033">
        <v>0</v>
      </c>
      <c r="BE58" s="1034">
        <f t="shared" si="8"/>
        <v>0</v>
      </c>
      <c r="BF58" s="1033">
        <v>0</v>
      </c>
      <c r="BG58" s="1032">
        <v>0</v>
      </c>
      <c r="BH58" s="1033">
        <v>0</v>
      </c>
      <c r="BI58" s="1032">
        <v>0</v>
      </c>
      <c r="BJ58" s="1033">
        <v>0</v>
      </c>
      <c r="BK58" s="1034">
        <f t="shared" si="9"/>
        <v>0</v>
      </c>
      <c r="BL58" s="1033">
        <v>0</v>
      </c>
      <c r="BM58" s="1032">
        <v>0</v>
      </c>
      <c r="BN58" s="1033">
        <v>0</v>
      </c>
      <c r="BO58" s="1032">
        <v>0</v>
      </c>
      <c r="BP58" s="1033">
        <v>0</v>
      </c>
      <c r="BQ58" s="1034">
        <f t="shared" si="10"/>
        <v>0</v>
      </c>
      <c r="BR58" s="1033">
        <v>0</v>
      </c>
      <c r="BS58" s="1032">
        <v>0</v>
      </c>
      <c r="BT58" s="1033">
        <v>0</v>
      </c>
      <c r="BU58" s="1032">
        <v>0</v>
      </c>
      <c r="BV58" s="1033">
        <v>0</v>
      </c>
      <c r="BW58" s="1034">
        <f t="shared" si="11"/>
        <v>0</v>
      </c>
    </row>
    <row r="59" spans="1:75" ht="15" customHeight="1" x14ac:dyDescent="0.25">
      <c r="A59" s="1026"/>
      <c r="B59" s="1023" t="str">
        <f>'תקציב קבוע'!D142</f>
        <v>אחר</v>
      </c>
      <c r="C59" s="1031">
        <f>'תקציב קבוע'!E142</f>
        <v>0</v>
      </c>
      <c r="D59" s="1032">
        <v>0</v>
      </c>
      <c r="E59" s="1033">
        <v>0</v>
      </c>
      <c r="F59" s="1032">
        <v>0</v>
      </c>
      <c r="G59" s="1033">
        <v>0</v>
      </c>
      <c r="H59" s="1032">
        <v>0</v>
      </c>
      <c r="I59" s="1034">
        <f t="shared" si="0"/>
        <v>0</v>
      </c>
      <c r="J59" s="1033">
        <v>0</v>
      </c>
      <c r="K59" s="1032">
        <v>0</v>
      </c>
      <c r="L59" s="1033">
        <v>0</v>
      </c>
      <c r="M59" s="1032">
        <v>0</v>
      </c>
      <c r="N59" s="1033">
        <v>0</v>
      </c>
      <c r="O59" s="1034">
        <f t="shared" si="1"/>
        <v>0</v>
      </c>
      <c r="P59" s="1032">
        <v>0</v>
      </c>
      <c r="Q59" s="1033">
        <v>0</v>
      </c>
      <c r="R59" s="1032">
        <v>0</v>
      </c>
      <c r="S59" s="1033">
        <v>0</v>
      </c>
      <c r="T59" s="1032">
        <v>0</v>
      </c>
      <c r="U59" s="1034">
        <f t="shared" si="2"/>
        <v>0</v>
      </c>
      <c r="V59" s="1033">
        <v>0</v>
      </c>
      <c r="W59" s="1032">
        <v>0</v>
      </c>
      <c r="X59" s="1033">
        <v>0</v>
      </c>
      <c r="Y59" s="1032">
        <v>0</v>
      </c>
      <c r="Z59" s="1033">
        <v>0</v>
      </c>
      <c r="AA59" s="1034">
        <f t="shared" si="3"/>
        <v>0</v>
      </c>
      <c r="AB59" s="1032">
        <v>0</v>
      </c>
      <c r="AC59" s="1033">
        <v>0</v>
      </c>
      <c r="AD59" s="1032">
        <v>0</v>
      </c>
      <c r="AE59" s="1032">
        <v>0</v>
      </c>
      <c r="AF59" s="1033">
        <v>0</v>
      </c>
      <c r="AG59" s="1034">
        <f t="shared" si="4"/>
        <v>0</v>
      </c>
      <c r="AH59" s="1032">
        <v>0</v>
      </c>
      <c r="AI59" s="1033">
        <v>0</v>
      </c>
      <c r="AJ59" s="1032">
        <v>0</v>
      </c>
      <c r="AK59" s="1032">
        <v>0</v>
      </c>
      <c r="AL59" s="1033">
        <v>0</v>
      </c>
      <c r="AM59" s="1034">
        <f t="shared" si="5"/>
        <v>0</v>
      </c>
      <c r="AN59" s="1032">
        <v>0</v>
      </c>
      <c r="AO59" s="1033">
        <v>0</v>
      </c>
      <c r="AP59" s="1032">
        <v>0</v>
      </c>
      <c r="AQ59" s="1033">
        <v>0</v>
      </c>
      <c r="AR59" s="1032">
        <v>0</v>
      </c>
      <c r="AS59" s="1034">
        <f t="shared" si="6"/>
        <v>0</v>
      </c>
      <c r="AT59" s="1032">
        <v>0</v>
      </c>
      <c r="AU59" s="1033">
        <v>0</v>
      </c>
      <c r="AV59" s="1032">
        <v>0</v>
      </c>
      <c r="AW59" s="1033">
        <v>0</v>
      </c>
      <c r="AX59" s="1032">
        <v>0</v>
      </c>
      <c r="AY59" s="1034">
        <f t="shared" si="7"/>
        <v>0</v>
      </c>
      <c r="AZ59" s="1033">
        <v>0</v>
      </c>
      <c r="BA59" s="1032">
        <v>0</v>
      </c>
      <c r="BB59" s="1033">
        <v>0</v>
      </c>
      <c r="BC59" s="1032">
        <v>0</v>
      </c>
      <c r="BD59" s="1033">
        <v>0</v>
      </c>
      <c r="BE59" s="1034">
        <f t="shared" si="8"/>
        <v>0</v>
      </c>
      <c r="BF59" s="1033">
        <v>0</v>
      </c>
      <c r="BG59" s="1032">
        <v>0</v>
      </c>
      <c r="BH59" s="1033">
        <v>0</v>
      </c>
      <c r="BI59" s="1032">
        <v>0</v>
      </c>
      <c r="BJ59" s="1033">
        <v>0</v>
      </c>
      <c r="BK59" s="1034">
        <f t="shared" si="9"/>
        <v>0</v>
      </c>
      <c r="BL59" s="1033">
        <v>0</v>
      </c>
      <c r="BM59" s="1032">
        <v>0</v>
      </c>
      <c r="BN59" s="1033">
        <v>0</v>
      </c>
      <c r="BO59" s="1032">
        <v>0</v>
      </c>
      <c r="BP59" s="1033">
        <v>0</v>
      </c>
      <c r="BQ59" s="1034">
        <f t="shared" si="10"/>
        <v>0</v>
      </c>
      <c r="BR59" s="1033">
        <v>0</v>
      </c>
      <c r="BS59" s="1032">
        <v>0</v>
      </c>
      <c r="BT59" s="1033">
        <v>0</v>
      </c>
      <c r="BU59" s="1032">
        <v>0</v>
      </c>
      <c r="BV59" s="1033">
        <v>0</v>
      </c>
      <c r="BW59" s="1034">
        <f t="shared" si="11"/>
        <v>0</v>
      </c>
    </row>
    <row r="60" spans="1:75" ht="15" customHeight="1" x14ac:dyDescent="0.25">
      <c r="A60" s="1026"/>
      <c r="B60" s="1023" t="str">
        <f>'תקציב קבוע'!D143</f>
        <v>אחר</v>
      </c>
      <c r="C60" s="1031">
        <f>'תקציב קבוע'!E143</f>
        <v>0</v>
      </c>
      <c r="D60" s="1032">
        <v>0</v>
      </c>
      <c r="E60" s="1033">
        <v>0</v>
      </c>
      <c r="F60" s="1032">
        <v>0</v>
      </c>
      <c r="G60" s="1033">
        <v>0</v>
      </c>
      <c r="H60" s="1032">
        <v>0</v>
      </c>
      <c r="I60" s="1034">
        <f t="shared" si="0"/>
        <v>0</v>
      </c>
      <c r="J60" s="1033">
        <v>0</v>
      </c>
      <c r="K60" s="1032">
        <v>0</v>
      </c>
      <c r="L60" s="1033">
        <v>0</v>
      </c>
      <c r="M60" s="1032">
        <v>0</v>
      </c>
      <c r="N60" s="1033">
        <v>0</v>
      </c>
      <c r="O60" s="1034">
        <f t="shared" si="1"/>
        <v>0</v>
      </c>
      <c r="P60" s="1032">
        <v>0</v>
      </c>
      <c r="Q60" s="1033">
        <v>0</v>
      </c>
      <c r="R60" s="1032">
        <v>0</v>
      </c>
      <c r="S60" s="1033">
        <v>0</v>
      </c>
      <c r="T60" s="1032">
        <v>0</v>
      </c>
      <c r="U60" s="1034">
        <f t="shared" si="2"/>
        <v>0</v>
      </c>
      <c r="V60" s="1033">
        <v>0</v>
      </c>
      <c r="W60" s="1032">
        <v>0</v>
      </c>
      <c r="X60" s="1033">
        <v>0</v>
      </c>
      <c r="Y60" s="1032">
        <v>0</v>
      </c>
      <c r="Z60" s="1033">
        <v>0</v>
      </c>
      <c r="AA60" s="1034">
        <f t="shared" si="3"/>
        <v>0</v>
      </c>
      <c r="AB60" s="1032">
        <v>0</v>
      </c>
      <c r="AC60" s="1033">
        <v>0</v>
      </c>
      <c r="AD60" s="1032">
        <v>0</v>
      </c>
      <c r="AE60" s="1032">
        <v>0</v>
      </c>
      <c r="AF60" s="1033">
        <v>0</v>
      </c>
      <c r="AG60" s="1034">
        <f t="shared" si="4"/>
        <v>0</v>
      </c>
      <c r="AH60" s="1032">
        <v>0</v>
      </c>
      <c r="AI60" s="1033">
        <v>0</v>
      </c>
      <c r="AJ60" s="1032">
        <v>0</v>
      </c>
      <c r="AK60" s="1032">
        <v>0</v>
      </c>
      <c r="AL60" s="1033">
        <v>0</v>
      </c>
      <c r="AM60" s="1034">
        <f t="shared" si="5"/>
        <v>0</v>
      </c>
      <c r="AN60" s="1032">
        <v>0</v>
      </c>
      <c r="AO60" s="1033">
        <v>0</v>
      </c>
      <c r="AP60" s="1032">
        <v>0</v>
      </c>
      <c r="AQ60" s="1033">
        <v>0</v>
      </c>
      <c r="AR60" s="1032">
        <v>0</v>
      </c>
      <c r="AS60" s="1034">
        <f t="shared" si="6"/>
        <v>0</v>
      </c>
      <c r="AT60" s="1032">
        <v>0</v>
      </c>
      <c r="AU60" s="1033">
        <v>0</v>
      </c>
      <c r="AV60" s="1032">
        <v>0</v>
      </c>
      <c r="AW60" s="1033">
        <v>0</v>
      </c>
      <c r="AX60" s="1032">
        <v>0</v>
      </c>
      <c r="AY60" s="1034">
        <f t="shared" si="7"/>
        <v>0</v>
      </c>
      <c r="AZ60" s="1033">
        <v>0</v>
      </c>
      <c r="BA60" s="1032">
        <v>0</v>
      </c>
      <c r="BB60" s="1033">
        <v>0</v>
      </c>
      <c r="BC60" s="1032">
        <v>0</v>
      </c>
      <c r="BD60" s="1033">
        <v>0</v>
      </c>
      <c r="BE60" s="1034">
        <f t="shared" si="8"/>
        <v>0</v>
      </c>
      <c r="BF60" s="1033">
        <v>0</v>
      </c>
      <c r="BG60" s="1032">
        <v>0</v>
      </c>
      <c r="BH60" s="1033">
        <v>0</v>
      </c>
      <c r="BI60" s="1032">
        <v>0</v>
      </c>
      <c r="BJ60" s="1033">
        <v>0</v>
      </c>
      <c r="BK60" s="1034">
        <f t="shared" si="9"/>
        <v>0</v>
      </c>
      <c r="BL60" s="1033">
        <v>0</v>
      </c>
      <c r="BM60" s="1032">
        <v>0</v>
      </c>
      <c r="BN60" s="1033">
        <v>0</v>
      </c>
      <c r="BO60" s="1032">
        <v>0</v>
      </c>
      <c r="BP60" s="1033">
        <v>0</v>
      </c>
      <c r="BQ60" s="1034">
        <f t="shared" si="10"/>
        <v>0</v>
      </c>
      <c r="BR60" s="1033">
        <v>0</v>
      </c>
      <c r="BS60" s="1032">
        <v>0</v>
      </c>
      <c r="BT60" s="1033">
        <v>0</v>
      </c>
      <c r="BU60" s="1032">
        <v>0</v>
      </c>
      <c r="BV60" s="1033">
        <v>0</v>
      </c>
      <c r="BW60" s="1034">
        <f t="shared" si="11"/>
        <v>0</v>
      </c>
    </row>
    <row r="61" spans="1:75" ht="15" customHeight="1" x14ac:dyDescent="0.25">
      <c r="A61" s="1026"/>
      <c r="B61" s="1023" t="str">
        <f>'תקציב קבוע'!D144</f>
        <v>אחר</v>
      </c>
      <c r="C61" s="1031">
        <f>'תקציב קבוע'!E144</f>
        <v>0</v>
      </c>
      <c r="D61" s="1032">
        <v>0</v>
      </c>
      <c r="E61" s="1033">
        <v>0</v>
      </c>
      <c r="F61" s="1032">
        <v>0</v>
      </c>
      <c r="G61" s="1033">
        <v>0</v>
      </c>
      <c r="H61" s="1032">
        <v>0</v>
      </c>
      <c r="I61" s="1034">
        <f t="shared" si="0"/>
        <v>0</v>
      </c>
      <c r="J61" s="1033">
        <v>0</v>
      </c>
      <c r="K61" s="1032">
        <v>0</v>
      </c>
      <c r="L61" s="1033">
        <v>0</v>
      </c>
      <c r="M61" s="1032">
        <v>0</v>
      </c>
      <c r="N61" s="1033">
        <v>0</v>
      </c>
      <c r="O61" s="1034">
        <f t="shared" si="1"/>
        <v>0</v>
      </c>
      <c r="P61" s="1032">
        <v>0</v>
      </c>
      <c r="Q61" s="1033">
        <v>0</v>
      </c>
      <c r="R61" s="1032">
        <v>0</v>
      </c>
      <c r="S61" s="1033">
        <v>0</v>
      </c>
      <c r="T61" s="1032">
        <v>0</v>
      </c>
      <c r="U61" s="1034">
        <f t="shared" si="2"/>
        <v>0</v>
      </c>
      <c r="V61" s="1033">
        <v>0</v>
      </c>
      <c r="W61" s="1032">
        <v>0</v>
      </c>
      <c r="X61" s="1033">
        <v>0</v>
      </c>
      <c r="Y61" s="1032">
        <v>0</v>
      </c>
      <c r="Z61" s="1033">
        <v>0</v>
      </c>
      <c r="AA61" s="1034">
        <f t="shared" si="3"/>
        <v>0</v>
      </c>
      <c r="AB61" s="1032">
        <v>0</v>
      </c>
      <c r="AC61" s="1033">
        <v>0</v>
      </c>
      <c r="AD61" s="1032">
        <v>0</v>
      </c>
      <c r="AE61" s="1032">
        <v>0</v>
      </c>
      <c r="AF61" s="1033">
        <v>0</v>
      </c>
      <c r="AG61" s="1034">
        <f t="shared" si="4"/>
        <v>0</v>
      </c>
      <c r="AH61" s="1032">
        <v>0</v>
      </c>
      <c r="AI61" s="1033">
        <v>0</v>
      </c>
      <c r="AJ61" s="1032">
        <v>0</v>
      </c>
      <c r="AK61" s="1032">
        <v>0</v>
      </c>
      <c r="AL61" s="1033">
        <v>0</v>
      </c>
      <c r="AM61" s="1034">
        <f t="shared" si="5"/>
        <v>0</v>
      </c>
      <c r="AN61" s="1032">
        <v>0</v>
      </c>
      <c r="AO61" s="1033">
        <v>0</v>
      </c>
      <c r="AP61" s="1032">
        <v>0</v>
      </c>
      <c r="AQ61" s="1033">
        <v>0</v>
      </c>
      <c r="AR61" s="1032">
        <v>0</v>
      </c>
      <c r="AS61" s="1034">
        <f t="shared" si="6"/>
        <v>0</v>
      </c>
      <c r="AT61" s="1032">
        <v>0</v>
      </c>
      <c r="AU61" s="1033">
        <v>0</v>
      </c>
      <c r="AV61" s="1032">
        <v>0</v>
      </c>
      <c r="AW61" s="1033">
        <v>0</v>
      </c>
      <c r="AX61" s="1032">
        <v>0</v>
      </c>
      <c r="AY61" s="1034">
        <f t="shared" si="7"/>
        <v>0</v>
      </c>
      <c r="AZ61" s="1033">
        <v>0</v>
      </c>
      <c r="BA61" s="1032">
        <v>0</v>
      </c>
      <c r="BB61" s="1033">
        <v>0</v>
      </c>
      <c r="BC61" s="1032">
        <v>0</v>
      </c>
      <c r="BD61" s="1033">
        <v>0</v>
      </c>
      <c r="BE61" s="1034">
        <f t="shared" si="8"/>
        <v>0</v>
      </c>
      <c r="BF61" s="1033">
        <v>0</v>
      </c>
      <c r="BG61" s="1032">
        <v>0</v>
      </c>
      <c r="BH61" s="1033">
        <v>0</v>
      </c>
      <c r="BI61" s="1032">
        <v>0</v>
      </c>
      <c r="BJ61" s="1033">
        <v>0</v>
      </c>
      <c r="BK61" s="1034">
        <f t="shared" si="9"/>
        <v>0</v>
      </c>
      <c r="BL61" s="1033">
        <v>0</v>
      </c>
      <c r="BM61" s="1032">
        <v>0</v>
      </c>
      <c r="BN61" s="1033">
        <v>0</v>
      </c>
      <c r="BO61" s="1032">
        <v>0</v>
      </c>
      <c r="BP61" s="1033">
        <v>0</v>
      </c>
      <c r="BQ61" s="1034">
        <f t="shared" si="10"/>
        <v>0</v>
      </c>
      <c r="BR61" s="1033">
        <v>0</v>
      </c>
      <c r="BS61" s="1032">
        <v>0</v>
      </c>
      <c r="BT61" s="1033">
        <v>0</v>
      </c>
      <c r="BU61" s="1032">
        <v>0</v>
      </c>
      <c r="BV61" s="1033">
        <v>0</v>
      </c>
      <c r="BW61" s="1034">
        <f t="shared" si="11"/>
        <v>0</v>
      </c>
    </row>
    <row r="62" spans="1:75" ht="15" customHeight="1" x14ac:dyDescent="0.25">
      <c r="A62" s="1026"/>
      <c r="B62" s="1023" t="str">
        <f>'תקציב קבוע'!D145</f>
        <v>אחר</v>
      </c>
      <c r="C62" s="1031">
        <f>'תקציב קבוע'!E145</f>
        <v>0</v>
      </c>
      <c r="D62" s="1032">
        <v>0</v>
      </c>
      <c r="E62" s="1033">
        <v>0</v>
      </c>
      <c r="F62" s="1032">
        <v>0</v>
      </c>
      <c r="G62" s="1033">
        <v>0</v>
      </c>
      <c r="H62" s="1032">
        <v>0</v>
      </c>
      <c r="I62" s="1034">
        <f t="shared" si="0"/>
        <v>0</v>
      </c>
      <c r="J62" s="1033">
        <v>0</v>
      </c>
      <c r="K62" s="1032">
        <v>0</v>
      </c>
      <c r="L62" s="1033">
        <v>0</v>
      </c>
      <c r="M62" s="1032">
        <v>0</v>
      </c>
      <c r="N62" s="1033">
        <v>0</v>
      </c>
      <c r="O62" s="1034">
        <f t="shared" si="1"/>
        <v>0</v>
      </c>
      <c r="P62" s="1032">
        <v>0</v>
      </c>
      <c r="Q62" s="1033">
        <v>0</v>
      </c>
      <c r="R62" s="1032">
        <v>0</v>
      </c>
      <c r="S62" s="1033">
        <v>0</v>
      </c>
      <c r="T62" s="1032">
        <v>0</v>
      </c>
      <c r="U62" s="1034">
        <f t="shared" si="2"/>
        <v>0</v>
      </c>
      <c r="V62" s="1033">
        <v>0</v>
      </c>
      <c r="W62" s="1032">
        <v>0</v>
      </c>
      <c r="X62" s="1033">
        <v>0</v>
      </c>
      <c r="Y62" s="1032">
        <v>0</v>
      </c>
      <c r="Z62" s="1033">
        <v>0</v>
      </c>
      <c r="AA62" s="1034">
        <f t="shared" si="3"/>
        <v>0</v>
      </c>
      <c r="AB62" s="1032">
        <v>0</v>
      </c>
      <c r="AC62" s="1033">
        <v>0</v>
      </c>
      <c r="AD62" s="1032">
        <v>0</v>
      </c>
      <c r="AE62" s="1032">
        <v>0</v>
      </c>
      <c r="AF62" s="1033">
        <v>0</v>
      </c>
      <c r="AG62" s="1034">
        <f t="shared" si="4"/>
        <v>0</v>
      </c>
      <c r="AH62" s="1032">
        <v>0</v>
      </c>
      <c r="AI62" s="1033">
        <v>0</v>
      </c>
      <c r="AJ62" s="1032">
        <v>0</v>
      </c>
      <c r="AK62" s="1032">
        <v>0</v>
      </c>
      <c r="AL62" s="1033">
        <v>0</v>
      </c>
      <c r="AM62" s="1034">
        <f t="shared" si="5"/>
        <v>0</v>
      </c>
      <c r="AN62" s="1032">
        <v>0</v>
      </c>
      <c r="AO62" s="1033">
        <v>0</v>
      </c>
      <c r="AP62" s="1032">
        <v>0</v>
      </c>
      <c r="AQ62" s="1033">
        <v>0</v>
      </c>
      <c r="AR62" s="1032">
        <v>0</v>
      </c>
      <c r="AS62" s="1034">
        <f t="shared" si="6"/>
        <v>0</v>
      </c>
      <c r="AT62" s="1032">
        <v>0</v>
      </c>
      <c r="AU62" s="1033">
        <v>0</v>
      </c>
      <c r="AV62" s="1032">
        <v>0</v>
      </c>
      <c r="AW62" s="1033">
        <v>0</v>
      </c>
      <c r="AX62" s="1032">
        <v>0</v>
      </c>
      <c r="AY62" s="1034">
        <f t="shared" si="7"/>
        <v>0</v>
      </c>
      <c r="AZ62" s="1033">
        <v>0</v>
      </c>
      <c r="BA62" s="1032">
        <v>0</v>
      </c>
      <c r="BB62" s="1033">
        <v>0</v>
      </c>
      <c r="BC62" s="1032">
        <v>0</v>
      </c>
      <c r="BD62" s="1033">
        <v>0</v>
      </c>
      <c r="BE62" s="1034">
        <f t="shared" si="8"/>
        <v>0</v>
      </c>
      <c r="BF62" s="1033">
        <v>0</v>
      </c>
      <c r="BG62" s="1032">
        <v>0</v>
      </c>
      <c r="BH62" s="1033">
        <v>0</v>
      </c>
      <c r="BI62" s="1032">
        <v>0</v>
      </c>
      <c r="BJ62" s="1033">
        <v>0</v>
      </c>
      <c r="BK62" s="1034">
        <f t="shared" si="9"/>
        <v>0</v>
      </c>
      <c r="BL62" s="1033">
        <v>0</v>
      </c>
      <c r="BM62" s="1032">
        <v>0</v>
      </c>
      <c r="BN62" s="1033">
        <v>0</v>
      </c>
      <c r="BO62" s="1032">
        <v>0</v>
      </c>
      <c r="BP62" s="1033">
        <v>0</v>
      </c>
      <c r="BQ62" s="1034">
        <f t="shared" si="10"/>
        <v>0</v>
      </c>
      <c r="BR62" s="1033">
        <v>0</v>
      </c>
      <c r="BS62" s="1032">
        <v>0</v>
      </c>
      <c r="BT62" s="1033">
        <v>0</v>
      </c>
      <c r="BU62" s="1032">
        <v>0</v>
      </c>
      <c r="BV62" s="1033">
        <v>0</v>
      </c>
      <c r="BW62" s="1034">
        <f t="shared" si="11"/>
        <v>0</v>
      </c>
    </row>
    <row r="63" spans="1:75" ht="15" customHeight="1" x14ac:dyDescent="0.25">
      <c r="A63" s="1026"/>
      <c r="B63" s="1023" t="str">
        <f>'תקציב קבוע'!D146</f>
        <v>אחר</v>
      </c>
      <c r="C63" s="1031">
        <f>'תקציב קבוע'!E146</f>
        <v>0</v>
      </c>
      <c r="D63" s="1032">
        <v>0</v>
      </c>
      <c r="E63" s="1033">
        <v>0</v>
      </c>
      <c r="F63" s="1032">
        <v>0</v>
      </c>
      <c r="G63" s="1033">
        <v>0</v>
      </c>
      <c r="H63" s="1032">
        <v>0</v>
      </c>
      <c r="I63" s="1034">
        <f t="shared" si="0"/>
        <v>0</v>
      </c>
      <c r="J63" s="1033">
        <v>0</v>
      </c>
      <c r="K63" s="1032">
        <v>0</v>
      </c>
      <c r="L63" s="1033">
        <v>0</v>
      </c>
      <c r="M63" s="1032">
        <v>0</v>
      </c>
      <c r="N63" s="1033">
        <v>0</v>
      </c>
      <c r="O63" s="1034">
        <f t="shared" si="1"/>
        <v>0</v>
      </c>
      <c r="P63" s="1032">
        <v>0</v>
      </c>
      <c r="Q63" s="1033">
        <v>0</v>
      </c>
      <c r="R63" s="1032">
        <v>0</v>
      </c>
      <c r="S63" s="1033">
        <v>0</v>
      </c>
      <c r="T63" s="1032">
        <v>0</v>
      </c>
      <c r="U63" s="1034">
        <f t="shared" si="2"/>
        <v>0</v>
      </c>
      <c r="V63" s="1033">
        <v>0</v>
      </c>
      <c r="W63" s="1032">
        <v>0</v>
      </c>
      <c r="X63" s="1033">
        <v>0</v>
      </c>
      <c r="Y63" s="1032">
        <v>0</v>
      </c>
      <c r="Z63" s="1033">
        <v>0</v>
      </c>
      <c r="AA63" s="1034">
        <f t="shared" si="3"/>
        <v>0</v>
      </c>
      <c r="AB63" s="1032">
        <v>0</v>
      </c>
      <c r="AC63" s="1033">
        <v>0</v>
      </c>
      <c r="AD63" s="1032">
        <v>0</v>
      </c>
      <c r="AE63" s="1032">
        <v>0</v>
      </c>
      <c r="AF63" s="1033">
        <v>0</v>
      </c>
      <c r="AG63" s="1034">
        <f t="shared" si="4"/>
        <v>0</v>
      </c>
      <c r="AH63" s="1032">
        <v>0</v>
      </c>
      <c r="AI63" s="1033">
        <v>0</v>
      </c>
      <c r="AJ63" s="1032">
        <v>0</v>
      </c>
      <c r="AK63" s="1032">
        <v>0</v>
      </c>
      <c r="AL63" s="1033">
        <v>0</v>
      </c>
      <c r="AM63" s="1034">
        <f t="shared" si="5"/>
        <v>0</v>
      </c>
      <c r="AN63" s="1032">
        <v>0</v>
      </c>
      <c r="AO63" s="1033">
        <v>0</v>
      </c>
      <c r="AP63" s="1032">
        <v>0</v>
      </c>
      <c r="AQ63" s="1033">
        <v>0</v>
      </c>
      <c r="AR63" s="1032">
        <v>0</v>
      </c>
      <c r="AS63" s="1034">
        <f t="shared" si="6"/>
        <v>0</v>
      </c>
      <c r="AT63" s="1032">
        <v>0</v>
      </c>
      <c r="AU63" s="1033">
        <v>0</v>
      </c>
      <c r="AV63" s="1032">
        <v>0</v>
      </c>
      <c r="AW63" s="1033">
        <v>0</v>
      </c>
      <c r="AX63" s="1032">
        <v>0</v>
      </c>
      <c r="AY63" s="1034">
        <f t="shared" si="7"/>
        <v>0</v>
      </c>
      <c r="AZ63" s="1033">
        <v>0</v>
      </c>
      <c r="BA63" s="1032">
        <v>0</v>
      </c>
      <c r="BB63" s="1033">
        <v>0</v>
      </c>
      <c r="BC63" s="1032">
        <v>0</v>
      </c>
      <c r="BD63" s="1033">
        <v>0</v>
      </c>
      <c r="BE63" s="1034">
        <f t="shared" si="8"/>
        <v>0</v>
      </c>
      <c r="BF63" s="1033">
        <v>0</v>
      </c>
      <c r="BG63" s="1032">
        <v>0</v>
      </c>
      <c r="BH63" s="1033">
        <v>0</v>
      </c>
      <c r="BI63" s="1032">
        <v>0</v>
      </c>
      <c r="BJ63" s="1033">
        <v>0</v>
      </c>
      <c r="BK63" s="1034">
        <f t="shared" si="9"/>
        <v>0</v>
      </c>
      <c r="BL63" s="1033">
        <v>0</v>
      </c>
      <c r="BM63" s="1032">
        <v>0</v>
      </c>
      <c r="BN63" s="1033">
        <v>0</v>
      </c>
      <c r="BO63" s="1032">
        <v>0</v>
      </c>
      <c r="BP63" s="1033">
        <v>0</v>
      </c>
      <c r="BQ63" s="1034">
        <f t="shared" si="10"/>
        <v>0</v>
      </c>
      <c r="BR63" s="1033">
        <v>0</v>
      </c>
      <c r="BS63" s="1032">
        <v>0</v>
      </c>
      <c r="BT63" s="1033">
        <v>0</v>
      </c>
      <c r="BU63" s="1032">
        <v>0</v>
      </c>
      <c r="BV63" s="1033">
        <v>0</v>
      </c>
      <c r="BW63" s="1034">
        <f t="shared" si="11"/>
        <v>0</v>
      </c>
    </row>
    <row r="64" spans="1:75" ht="15" customHeight="1" x14ac:dyDescent="0.25">
      <c r="A64" s="1026"/>
      <c r="B64" s="1023" t="str">
        <f>'תקציב קבוע'!D147</f>
        <v>אחר</v>
      </c>
      <c r="C64" s="1031">
        <f>'תקציב קבוע'!E147</f>
        <v>0</v>
      </c>
      <c r="D64" s="1032">
        <v>0</v>
      </c>
      <c r="E64" s="1033">
        <v>0</v>
      </c>
      <c r="F64" s="1032">
        <v>0</v>
      </c>
      <c r="G64" s="1033">
        <v>0</v>
      </c>
      <c r="H64" s="1032">
        <v>0</v>
      </c>
      <c r="I64" s="1034">
        <f t="shared" si="0"/>
        <v>0</v>
      </c>
      <c r="J64" s="1033">
        <v>0</v>
      </c>
      <c r="K64" s="1032">
        <v>0</v>
      </c>
      <c r="L64" s="1033">
        <v>0</v>
      </c>
      <c r="M64" s="1032">
        <v>0</v>
      </c>
      <c r="N64" s="1033">
        <v>0</v>
      </c>
      <c r="O64" s="1034">
        <f t="shared" si="1"/>
        <v>0</v>
      </c>
      <c r="P64" s="1032">
        <v>0</v>
      </c>
      <c r="Q64" s="1033">
        <v>0</v>
      </c>
      <c r="R64" s="1032">
        <v>0</v>
      </c>
      <c r="S64" s="1033">
        <v>0</v>
      </c>
      <c r="T64" s="1032">
        <v>0</v>
      </c>
      <c r="U64" s="1034">
        <f t="shared" si="2"/>
        <v>0</v>
      </c>
      <c r="V64" s="1033">
        <v>0</v>
      </c>
      <c r="W64" s="1032">
        <v>0</v>
      </c>
      <c r="X64" s="1033">
        <v>0</v>
      </c>
      <c r="Y64" s="1032">
        <v>0</v>
      </c>
      <c r="Z64" s="1033">
        <v>0</v>
      </c>
      <c r="AA64" s="1034">
        <f t="shared" si="3"/>
        <v>0</v>
      </c>
      <c r="AB64" s="1032">
        <v>0</v>
      </c>
      <c r="AC64" s="1033">
        <v>0</v>
      </c>
      <c r="AD64" s="1032">
        <v>0</v>
      </c>
      <c r="AE64" s="1032">
        <v>0</v>
      </c>
      <c r="AF64" s="1033">
        <v>0</v>
      </c>
      <c r="AG64" s="1034">
        <f t="shared" si="4"/>
        <v>0</v>
      </c>
      <c r="AH64" s="1032">
        <v>0</v>
      </c>
      <c r="AI64" s="1033">
        <v>0</v>
      </c>
      <c r="AJ64" s="1032">
        <v>0</v>
      </c>
      <c r="AK64" s="1032">
        <v>0</v>
      </c>
      <c r="AL64" s="1033">
        <v>0</v>
      </c>
      <c r="AM64" s="1034">
        <f t="shared" si="5"/>
        <v>0</v>
      </c>
      <c r="AN64" s="1032">
        <v>0</v>
      </c>
      <c r="AO64" s="1033">
        <v>0</v>
      </c>
      <c r="AP64" s="1032">
        <v>0</v>
      </c>
      <c r="AQ64" s="1033">
        <v>0</v>
      </c>
      <c r="AR64" s="1032">
        <v>0</v>
      </c>
      <c r="AS64" s="1034">
        <f t="shared" si="6"/>
        <v>0</v>
      </c>
      <c r="AT64" s="1032">
        <v>0</v>
      </c>
      <c r="AU64" s="1033">
        <v>0</v>
      </c>
      <c r="AV64" s="1032">
        <v>0</v>
      </c>
      <c r="AW64" s="1033">
        <v>0</v>
      </c>
      <c r="AX64" s="1032">
        <v>0</v>
      </c>
      <c r="AY64" s="1034">
        <f t="shared" si="7"/>
        <v>0</v>
      </c>
      <c r="AZ64" s="1033">
        <v>0</v>
      </c>
      <c r="BA64" s="1032">
        <v>0</v>
      </c>
      <c r="BB64" s="1033">
        <v>0</v>
      </c>
      <c r="BC64" s="1032">
        <v>0</v>
      </c>
      <c r="BD64" s="1033">
        <v>0</v>
      </c>
      <c r="BE64" s="1034">
        <f t="shared" si="8"/>
        <v>0</v>
      </c>
      <c r="BF64" s="1033">
        <v>0</v>
      </c>
      <c r="BG64" s="1032">
        <v>0</v>
      </c>
      <c r="BH64" s="1033">
        <v>0</v>
      </c>
      <c r="BI64" s="1032">
        <v>0</v>
      </c>
      <c r="BJ64" s="1033">
        <v>0</v>
      </c>
      <c r="BK64" s="1034">
        <f t="shared" si="9"/>
        <v>0</v>
      </c>
      <c r="BL64" s="1033">
        <v>0</v>
      </c>
      <c r="BM64" s="1032">
        <v>0</v>
      </c>
      <c r="BN64" s="1033">
        <v>0</v>
      </c>
      <c r="BO64" s="1032">
        <v>0</v>
      </c>
      <c r="BP64" s="1033">
        <v>0</v>
      </c>
      <c r="BQ64" s="1034">
        <f t="shared" si="10"/>
        <v>0</v>
      </c>
      <c r="BR64" s="1033">
        <v>0</v>
      </c>
      <c r="BS64" s="1032">
        <v>0</v>
      </c>
      <c r="BT64" s="1033">
        <v>0</v>
      </c>
      <c r="BU64" s="1032">
        <v>0</v>
      </c>
      <c r="BV64" s="1033">
        <v>0</v>
      </c>
      <c r="BW64" s="1034">
        <f t="shared" si="11"/>
        <v>0</v>
      </c>
    </row>
    <row r="65" spans="1:75" ht="15" customHeight="1" x14ac:dyDescent="0.25">
      <c r="A65" s="1022" t="s">
        <v>208</v>
      </c>
      <c r="B65" s="1035" t="str">
        <f>'תקציב קבוע'!B152</f>
        <v>הוצאות חופש גדול</v>
      </c>
      <c r="C65" s="1031">
        <f>'תקציב קבוע'!E152</f>
        <v>0</v>
      </c>
      <c r="D65" s="1032">
        <v>0</v>
      </c>
      <c r="E65" s="1033">
        <v>0</v>
      </c>
      <c r="F65" s="1032">
        <v>0</v>
      </c>
      <c r="G65" s="1033">
        <v>0</v>
      </c>
      <c r="H65" s="1032">
        <v>0</v>
      </c>
      <c r="I65" s="1034">
        <f t="shared" si="0"/>
        <v>0</v>
      </c>
      <c r="J65" s="1033">
        <v>0</v>
      </c>
      <c r="K65" s="1032">
        <v>0</v>
      </c>
      <c r="L65" s="1033">
        <v>0</v>
      </c>
      <c r="M65" s="1032">
        <v>0</v>
      </c>
      <c r="N65" s="1033">
        <v>0</v>
      </c>
      <c r="O65" s="1034">
        <f t="shared" si="1"/>
        <v>0</v>
      </c>
      <c r="P65" s="1032">
        <v>0</v>
      </c>
      <c r="Q65" s="1033">
        <v>0</v>
      </c>
      <c r="R65" s="1032">
        <v>0</v>
      </c>
      <c r="S65" s="1033">
        <v>0</v>
      </c>
      <c r="T65" s="1032">
        <v>0</v>
      </c>
      <c r="U65" s="1034">
        <f t="shared" si="2"/>
        <v>0</v>
      </c>
      <c r="V65" s="1033">
        <v>0</v>
      </c>
      <c r="W65" s="1032">
        <v>0</v>
      </c>
      <c r="X65" s="1033">
        <v>0</v>
      </c>
      <c r="Y65" s="1032">
        <v>0</v>
      </c>
      <c r="Z65" s="1033">
        <v>0</v>
      </c>
      <c r="AA65" s="1034">
        <f t="shared" si="3"/>
        <v>0</v>
      </c>
      <c r="AB65" s="1032">
        <v>0</v>
      </c>
      <c r="AC65" s="1033">
        <v>0</v>
      </c>
      <c r="AD65" s="1032">
        <v>0</v>
      </c>
      <c r="AE65" s="1032">
        <v>0</v>
      </c>
      <c r="AF65" s="1033">
        <v>0</v>
      </c>
      <c r="AG65" s="1034">
        <f t="shared" si="4"/>
        <v>0</v>
      </c>
      <c r="AH65" s="1032">
        <v>0</v>
      </c>
      <c r="AI65" s="1033">
        <v>0</v>
      </c>
      <c r="AJ65" s="1032">
        <v>0</v>
      </c>
      <c r="AK65" s="1032">
        <v>0</v>
      </c>
      <c r="AL65" s="1033">
        <v>0</v>
      </c>
      <c r="AM65" s="1034">
        <f t="shared" si="5"/>
        <v>0</v>
      </c>
      <c r="AN65" s="1032">
        <v>0</v>
      </c>
      <c r="AO65" s="1033">
        <v>0</v>
      </c>
      <c r="AP65" s="1032">
        <v>0</v>
      </c>
      <c r="AQ65" s="1033">
        <v>0</v>
      </c>
      <c r="AR65" s="1032">
        <v>0</v>
      </c>
      <c r="AS65" s="1034">
        <f t="shared" si="6"/>
        <v>0</v>
      </c>
      <c r="AT65" s="1032">
        <v>0</v>
      </c>
      <c r="AU65" s="1033">
        <v>0</v>
      </c>
      <c r="AV65" s="1032">
        <v>0</v>
      </c>
      <c r="AW65" s="1033">
        <v>0</v>
      </c>
      <c r="AX65" s="1032">
        <v>0</v>
      </c>
      <c r="AY65" s="1034">
        <f t="shared" si="7"/>
        <v>0</v>
      </c>
      <c r="AZ65" s="1033">
        <v>0</v>
      </c>
      <c r="BA65" s="1032">
        <v>0</v>
      </c>
      <c r="BB65" s="1033">
        <v>0</v>
      </c>
      <c r="BC65" s="1032">
        <v>0</v>
      </c>
      <c r="BD65" s="1033">
        <v>0</v>
      </c>
      <c r="BE65" s="1034">
        <f t="shared" si="8"/>
        <v>0</v>
      </c>
      <c r="BF65" s="1033">
        <v>0</v>
      </c>
      <c r="BG65" s="1032">
        <v>0</v>
      </c>
      <c r="BH65" s="1033">
        <v>0</v>
      </c>
      <c r="BI65" s="1032">
        <v>0</v>
      </c>
      <c r="BJ65" s="1033">
        <v>0</v>
      </c>
      <c r="BK65" s="1034">
        <f t="shared" si="9"/>
        <v>0</v>
      </c>
      <c r="BL65" s="1033">
        <v>0</v>
      </c>
      <c r="BM65" s="1032">
        <v>0</v>
      </c>
      <c r="BN65" s="1033">
        <v>0</v>
      </c>
      <c r="BO65" s="1032">
        <v>0</v>
      </c>
      <c r="BP65" s="1033">
        <v>0</v>
      </c>
      <c r="BQ65" s="1034">
        <f t="shared" si="10"/>
        <v>0</v>
      </c>
      <c r="BR65" s="1033">
        <v>0</v>
      </c>
      <c r="BS65" s="1032">
        <v>0</v>
      </c>
      <c r="BT65" s="1033">
        <v>0</v>
      </c>
      <c r="BU65" s="1032">
        <v>0</v>
      </c>
      <c r="BV65" s="1033">
        <v>0</v>
      </c>
      <c r="BW65" s="1034">
        <f t="shared" si="11"/>
        <v>0</v>
      </c>
    </row>
    <row r="66" spans="1:75" ht="15" customHeight="1" x14ac:dyDescent="0.25">
      <c r="A66" s="1026"/>
      <c r="B66" s="1035" t="str">
        <f>'תקציב קבוע'!B153</f>
        <v>חופשות אחרות</v>
      </c>
      <c r="C66" s="1031">
        <f>'תקציב קבוע'!E153</f>
        <v>0</v>
      </c>
      <c r="D66" s="1032">
        <v>0</v>
      </c>
      <c r="E66" s="1033">
        <v>0</v>
      </c>
      <c r="F66" s="1032">
        <v>0</v>
      </c>
      <c r="G66" s="1033">
        <v>0</v>
      </c>
      <c r="H66" s="1032">
        <v>0</v>
      </c>
      <c r="I66" s="1034">
        <f t="shared" si="0"/>
        <v>0</v>
      </c>
      <c r="J66" s="1033">
        <v>0</v>
      </c>
      <c r="K66" s="1032">
        <v>0</v>
      </c>
      <c r="L66" s="1033">
        <v>0</v>
      </c>
      <c r="M66" s="1032">
        <v>0</v>
      </c>
      <c r="N66" s="1033">
        <v>0</v>
      </c>
      <c r="O66" s="1034">
        <f t="shared" si="1"/>
        <v>0</v>
      </c>
      <c r="P66" s="1032">
        <v>0</v>
      </c>
      <c r="Q66" s="1033">
        <v>0</v>
      </c>
      <c r="R66" s="1032">
        <v>0</v>
      </c>
      <c r="S66" s="1033">
        <v>0</v>
      </c>
      <c r="T66" s="1032">
        <v>0</v>
      </c>
      <c r="U66" s="1034">
        <f t="shared" si="2"/>
        <v>0</v>
      </c>
      <c r="V66" s="1033">
        <v>0</v>
      </c>
      <c r="W66" s="1032">
        <v>0</v>
      </c>
      <c r="X66" s="1033">
        <v>0</v>
      </c>
      <c r="Y66" s="1032">
        <v>0</v>
      </c>
      <c r="Z66" s="1033">
        <v>0</v>
      </c>
      <c r="AA66" s="1034">
        <f t="shared" si="3"/>
        <v>0</v>
      </c>
      <c r="AB66" s="1032">
        <v>0</v>
      </c>
      <c r="AC66" s="1033">
        <v>0</v>
      </c>
      <c r="AD66" s="1032">
        <v>0</v>
      </c>
      <c r="AE66" s="1032">
        <v>0</v>
      </c>
      <c r="AF66" s="1033">
        <v>0</v>
      </c>
      <c r="AG66" s="1034">
        <f t="shared" si="4"/>
        <v>0</v>
      </c>
      <c r="AH66" s="1032">
        <v>0</v>
      </c>
      <c r="AI66" s="1033">
        <v>0</v>
      </c>
      <c r="AJ66" s="1032">
        <v>0</v>
      </c>
      <c r="AK66" s="1032">
        <v>0</v>
      </c>
      <c r="AL66" s="1033">
        <v>0</v>
      </c>
      <c r="AM66" s="1034">
        <f t="shared" si="5"/>
        <v>0</v>
      </c>
      <c r="AN66" s="1032">
        <v>0</v>
      </c>
      <c r="AO66" s="1033">
        <v>0</v>
      </c>
      <c r="AP66" s="1032">
        <v>0</v>
      </c>
      <c r="AQ66" s="1033">
        <v>0</v>
      </c>
      <c r="AR66" s="1032">
        <v>0</v>
      </c>
      <c r="AS66" s="1034">
        <f t="shared" si="6"/>
        <v>0</v>
      </c>
      <c r="AT66" s="1032">
        <v>0</v>
      </c>
      <c r="AU66" s="1033">
        <v>0</v>
      </c>
      <c r="AV66" s="1032">
        <v>0</v>
      </c>
      <c r="AW66" s="1033">
        <v>0</v>
      </c>
      <c r="AX66" s="1032">
        <v>0</v>
      </c>
      <c r="AY66" s="1034">
        <f t="shared" si="7"/>
        <v>0</v>
      </c>
      <c r="AZ66" s="1033">
        <v>0</v>
      </c>
      <c r="BA66" s="1032">
        <v>0</v>
      </c>
      <c r="BB66" s="1033">
        <v>0</v>
      </c>
      <c r="BC66" s="1032">
        <v>0</v>
      </c>
      <c r="BD66" s="1033">
        <v>0</v>
      </c>
      <c r="BE66" s="1034">
        <f t="shared" si="8"/>
        <v>0</v>
      </c>
      <c r="BF66" s="1033">
        <v>0</v>
      </c>
      <c r="BG66" s="1032">
        <v>0</v>
      </c>
      <c r="BH66" s="1033">
        <v>0</v>
      </c>
      <c r="BI66" s="1032">
        <v>0</v>
      </c>
      <c r="BJ66" s="1033">
        <v>0</v>
      </c>
      <c r="BK66" s="1034">
        <f t="shared" si="9"/>
        <v>0</v>
      </c>
      <c r="BL66" s="1033">
        <v>0</v>
      </c>
      <c r="BM66" s="1032">
        <v>0</v>
      </c>
      <c r="BN66" s="1033">
        <v>0</v>
      </c>
      <c r="BO66" s="1032">
        <v>0</v>
      </c>
      <c r="BP66" s="1033">
        <v>0</v>
      </c>
      <c r="BQ66" s="1034">
        <f t="shared" si="10"/>
        <v>0</v>
      </c>
      <c r="BR66" s="1033">
        <v>0</v>
      </c>
      <c r="BS66" s="1032">
        <v>0</v>
      </c>
      <c r="BT66" s="1033">
        <v>0</v>
      </c>
      <c r="BU66" s="1032">
        <v>0</v>
      </c>
      <c r="BV66" s="1033">
        <v>0</v>
      </c>
      <c r="BW66" s="1034">
        <f t="shared" si="11"/>
        <v>0</v>
      </c>
    </row>
    <row r="67" spans="1:75" ht="15" customHeight="1" x14ac:dyDescent="0.25">
      <c r="A67" s="1026"/>
      <c r="B67" s="1035" t="str">
        <f>'תקציב קבוע'!B154</f>
        <v>קייטנות</v>
      </c>
      <c r="C67" s="1031">
        <f>'תקציב קבוע'!E154</f>
        <v>0</v>
      </c>
      <c r="D67" s="1032">
        <v>0</v>
      </c>
      <c r="E67" s="1033">
        <v>0</v>
      </c>
      <c r="F67" s="1032">
        <v>0</v>
      </c>
      <c r="G67" s="1033">
        <v>0</v>
      </c>
      <c r="H67" s="1032">
        <v>0</v>
      </c>
      <c r="I67" s="1034">
        <f t="shared" si="0"/>
        <v>0</v>
      </c>
      <c r="J67" s="1033">
        <v>0</v>
      </c>
      <c r="K67" s="1032">
        <v>0</v>
      </c>
      <c r="L67" s="1033">
        <v>0</v>
      </c>
      <c r="M67" s="1032">
        <v>0</v>
      </c>
      <c r="N67" s="1033">
        <v>0</v>
      </c>
      <c r="O67" s="1034">
        <f t="shared" si="1"/>
        <v>0</v>
      </c>
      <c r="P67" s="1032">
        <v>0</v>
      </c>
      <c r="Q67" s="1033">
        <v>0</v>
      </c>
      <c r="R67" s="1032">
        <v>0</v>
      </c>
      <c r="S67" s="1033">
        <v>0</v>
      </c>
      <c r="T67" s="1032">
        <v>0</v>
      </c>
      <c r="U67" s="1034">
        <f t="shared" si="2"/>
        <v>0</v>
      </c>
      <c r="V67" s="1033">
        <v>0</v>
      </c>
      <c r="W67" s="1032">
        <v>0</v>
      </c>
      <c r="X67" s="1033">
        <v>0</v>
      </c>
      <c r="Y67" s="1032">
        <v>0</v>
      </c>
      <c r="Z67" s="1033">
        <v>0</v>
      </c>
      <c r="AA67" s="1034">
        <f t="shared" si="3"/>
        <v>0</v>
      </c>
      <c r="AB67" s="1032">
        <v>0</v>
      </c>
      <c r="AC67" s="1033">
        <v>0</v>
      </c>
      <c r="AD67" s="1032">
        <v>0</v>
      </c>
      <c r="AE67" s="1032">
        <v>0</v>
      </c>
      <c r="AF67" s="1033">
        <v>0</v>
      </c>
      <c r="AG67" s="1034">
        <f t="shared" si="4"/>
        <v>0</v>
      </c>
      <c r="AH67" s="1032">
        <v>0</v>
      </c>
      <c r="AI67" s="1033">
        <v>0</v>
      </c>
      <c r="AJ67" s="1032">
        <v>0</v>
      </c>
      <c r="AK67" s="1032">
        <v>0</v>
      </c>
      <c r="AL67" s="1033">
        <v>0</v>
      </c>
      <c r="AM67" s="1034">
        <f t="shared" si="5"/>
        <v>0</v>
      </c>
      <c r="AN67" s="1032">
        <v>0</v>
      </c>
      <c r="AO67" s="1033">
        <v>0</v>
      </c>
      <c r="AP67" s="1032">
        <v>0</v>
      </c>
      <c r="AQ67" s="1033">
        <v>0</v>
      </c>
      <c r="AR67" s="1032">
        <v>0</v>
      </c>
      <c r="AS67" s="1034">
        <f t="shared" si="6"/>
        <v>0</v>
      </c>
      <c r="AT67" s="1032">
        <v>0</v>
      </c>
      <c r="AU67" s="1033">
        <v>0</v>
      </c>
      <c r="AV67" s="1032">
        <v>0</v>
      </c>
      <c r="AW67" s="1033">
        <v>0</v>
      </c>
      <c r="AX67" s="1032">
        <v>0</v>
      </c>
      <c r="AY67" s="1034">
        <f t="shared" si="7"/>
        <v>0</v>
      </c>
      <c r="AZ67" s="1033">
        <v>0</v>
      </c>
      <c r="BA67" s="1032">
        <v>0</v>
      </c>
      <c r="BB67" s="1033">
        <v>0</v>
      </c>
      <c r="BC67" s="1032">
        <v>0</v>
      </c>
      <c r="BD67" s="1033">
        <v>0</v>
      </c>
      <c r="BE67" s="1034">
        <f t="shared" si="8"/>
        <v>0</v>
      </c>
      <c r="BF67" s="1033">
        <v>0</v>
      </c>
      <c r="BG67" s="1032">
        <v>0</v>
      </c>
      <c r="BH67" s="1033">
        <v>0</v>
      </c>
      <c r="BI67" s="1032">
        <v>0</v>
      </c>
      <c r="BJ67" s="1033">
        <v>0</v>
      </c>
      <c r="BK67" s="1034">
        <f t="shared" si="9"/>
        <v>0</v>
      </c>
      <c r="BL67" s="1033">
        <v>0</v>
      </c>
      <c r="BM67" s="1032">
        <v>0</v>
      </c>
      <c r="BN67" s="1033">
        <v>0</v>
      </c>
      <c r="BO67" s="1032">
        <v>0</v>
      </c>
      <c r="BP67" s="1033">
        <v>0</v>
      </c>
      <c r="BQ67" s="1034">
        <f t="shared" si="10"/>
        <v>0</v>
      </c>
      <c r="BR67" s="1033">
        <v>0</v>
      </c>
      <c r="BS67" s="1032">
        <v>0</v>
      </c>
      <c r="BT67" s="1033">
        <v>0</v>
      </c>
      <c r="BU67" s="1032">
        <v>0</v>
      </c>
      <c r="BV67" s="1033">
        <v>0</v>
      </c>
      <c r="BW67" s="1034">
        <f t="shared" si="11"/>
        <v>0</v>
      </c>
    </row>
    <row r="68" spans="1:75" ht="15" customHeight="1" x14ac:dyDescent="0.25">
      <c r="A68" s="1026"/>
      <c r="B68" s="1035" t="str">
        <f>'תקציב קבוע'!B155</f>
        <v>ספרי לימוד</v>
      </c>
      <c r="C68" s="1031">
        <f>'תקציב קבוע'!E155</f>
        <v>0</v>
      </c>
      <c r="D68" s="1032">
        <v>0</v>
      </c>
      <c r="E68" s="1033">
        <v>0</v>
      </c>
      <c r="F68" s="1032">
        <v>0</v>
      </c>
      <c r="G68" s="1033">
        <v>0</v>
      </c>
      <c r="H68" s="1032">
        <v>0</v>
      </c>
      <c r="I68" s="1034">
        <f t="shared" si="0"/>
        <v>0</v>
      </c>
      <c r="J68" s="1033">
        <v>0</v>
      </c>
      <c r="K68" s="1032">
        <v>0</v>
      </c>
      <c r="L68" s="1033">
        <v>0</v>
      </c>
      <c r="M68" s="1032">
        <v>0</v>
      </c>
      <c r="N68" s="1033">
        <v>0</v>
      </c>
      <c r="O68" s="1034">
        <f t="shared" si="1"/>
        <v>0</v>
      </c>
      <c r="P68" s="1032">
        <v>0</v>
      </c>
      <c r="Q68" s="1033">
        <v>0</v>
      </c>
      <c r="R68" s="1032">
        <v>0</v>
      </c>
      <c r="S68" s="1033">
        <v>0</v>
      </c>
      <c r="T68" s="1032">
        <v>0</v>
      </c>
      <c r="U68" s="1034">
        <f t="shared" si="2"/>
        <v>0</v>
      </c>
      <c r="V68" s="1033">
        <v>0</v>
      </c>
      <c r="W68" s="1032">
        <v>0</v>
      </c>
      <c r="X68" s="1033">
        <v>0</v>
      </c>
      <c r="Y68" s="1032">
        <v>0</v>
      </c>
      <c r="Z68" s="1033">
        <v>0</v>
      </c>
      <c r="AA68" s="1034">
        <f t="shared" si="3"/>
        <v>0</v>
      </c>
      <c r="AB68" s="1032">
        <v>0</v>
      </c>
      <c r="AC68" s="1033">
        <v>0</v>
      </c>
      <c r="AD68" s="1032">
        <v>0</v>
      </c>
      <c r="AE68" s="1032">
        <v>0</v>
      </c>
      <c r="AF68" s="1033">
        <v>0</v>
      </c>
      <c r="AG68" s="1034">
        <f t="shared" si="4"/>
        <v>0</v>
      </c>
      <c r="AH68" s="1032">
        <v>0</v>
      </c>
      <c r="AI68" s="1033">
        <v>0</v>
      </c>
      <c r="AJ68" s="1032">
        <v>0</v>
      </c>
      <c r="AK68" s="1032">
        <v>0</v>
      </c>
      <c r="AL68" s="1033">
        <v>0</v>
      </c>
      <c r="AM68" s="1034">
        <f t="shared" si="5"/>
        <v>0</v>
      </c>
      <c r="AN68" s="1032">
        <v>0</v>
      </c>
      <c r="AO68" s="1033">
        <v>0</v>
      </c>
      <c r="AP68" s="1032">
        <v>0</v>
      </c>
      <c r="AQ68" s="1033">
        <v>0</v>
      </c>
      <c r="AR68" s="1032">
        <v>0</v>
      </c>
      <c r="AS68" s="1034">
        <f t="shared" si="6"/>
        <v>0</v>
      </c>
      <c r="AT68" s="1032">
        <v>0</v>
      </c>
      <c r="AU68" s="1033">
        <v>0</v>
      </c>
      <c r="AV68" s="1032">
        <v>0</v>
      </c>
      <c r="AW68" s="1033">
        <v>0</v>
      </c>
      <c r="AX68" s="1032">
        <v>0</v>
      </c>
      <c r="AY68" s="1034">
        <f t="shared" si="7"/>
        <v>0</v>
      </c>
      <c r="AZ68" s="1033">
        <v>0</v>
      </c>
      <c r="BA68" s="1032">
        <v>0</v>
      </c>
      <c r="BB68" s="1033">
        <v>0</v>
      </c>
      <c r="BC68" s="1032">
        <v>0</v>
      </c>
      <c r="BD68" s="1033">
        <v>0</v>
      </c>
      <c r="BE68" s="1034">
        <f t="shared" si="8"/>
        <v>0</v>
      </c>
      <c r="BF68" s="1033">
        <v>0</v>
      </c>
      <c r="BG68" s="1032">
        <v>0</v>
      </c>
      <c r="BH68" s="1033">
        <v>0</v>
      </c>
      <c r="BI68" s="1032">
        <v>0</v>
      </c>
      <c r="BJ68" s="1033">
        <v>0</v>
      </c>
      <c r="BK68" s="1034">
        <f t="shared" si="9"/>
        <v>0</v>
      </c>
      <c r="BL68" s="1033">
        <v>0</v>
      </c>
      <c r="BM68" s="1032">
        <v>0</v>
      </c>
      <c r="BN68" s="1033">
        <v>0</v>
      </c>
      <c r="BO68" s="1032">
        <v>0</v>
      </c>
      <c r="BP68" s="1033">
        <v>0</v>
      </c>
      <c r="BQ68" s="1034">
        <f t="shared" si="10"/>
        <v>0</v>
      </c>
      <c r="BR68" s="1033">
        <v>0</v>
      </c>
      <c r="BS68" s="1032">
        <v>0</v>
      </c>
      <c r="BT68" s="1033">
        <v>0</v>
      </c>
      <c r="BU68" s="1032">
        <v>0</v>
      </c>
      <c r="BV68" s="1033">
        <v>0</v>
      </c>
      <c r="BW68" s="1034">
        <f t="shared" si="11"/>
        <v>0</v>
      </c>
    </row>
    <row r="69" spans="1:75" ht="15" customHeight="1" x14ac:dyDescent="0.25">
      <c r="A69" s="1026"/>
      <c r="B69" s="1035" t="str">
        <f>'תקציב קבוע'!B156</f>
        <v>מכשירי כתיבה וציוד משרדי</v>
      </c>
      <c r="C69" s="1031">
        <f>'תקציב קבוע'!E156</f>
        <v>0</v>
      </c>
      <c r="D69" s="1032">
        <v>0</v>
      </c>
      <c r="E69" s="1033">
        <v>0</v>
      </c>
      <c r="F69" s="1032">
        <v>0</v>
      </c>
      <c r="G69" s="1033">
        <v>0</v>
      </c>
      <c r="H69" s="1032">
        <v>0</v>
      </c>
      <c r="I69" s="1034">
        <f t="shared" si="0"/>
        <v>0</v>
      </c>
      <c r="J69" s="1033">
        <v>0</v>
      </c>
      <c r="K69" s="1032">
        <v>0</v>
      </c>
      <c r="L69" s="1033">
        <v>0</v>
      </c>
      <c r="M69" s="1032">
        <v>0</v>
      </c>
      <c r="N69" s="1033">
        <v>0</v>
      </c>
      <c r="O69" s="1034">
        <f t="shared" si="1"/>
        <v>0</v>
      </c>
      <c r="P69" s="1032">
        <v>0</v>
      </c>
      <c r="Q69" s="1033">
        <v>0</v>
      </c>
      <c r="R69" s="1032">
        <v>0</v>
      </c>
      <c r="S69" s="1033">
        <v>0</v>
      </c>
      <c r="T69" s="1032">
        <v>0</v>
      </c>
      <c r="U69" s="1034">
        <f t="shared" si="2"/>
        <v>0</v>
      </c>
      <c r="V69" s="1033">
        <v>0</v>
      </c>
      <c r="W69" s="1032">
        <v>0</v>
      </c>
      <c r="X69" s="1033">
        <v>0</v>
      </c>
      <c r="Y69" s="1032">
        <v>0</v>
      </c>
      <c r="Z69" s="1033">
        <v>0</v>
      </c>
      <c r="AA69" s="1034">
        <f t="shared" si="3"/>
        <v>0</v>
      </c>
      <c r="AB69" s="1032">
        <v>0</v>
      </c>
      <c r="AC69" s="1033">
        <v>0</v>
      </c>
      <c r="AD69" s="1032">
        <v>0</v>
      </c>
      <c r="AE69" s="1032">
        <v>0</v>
      </c>
      <c r="AF69" s="1033">
        <v>0</v>
      </c>
      <c r="AG69" s="1034">
        <f t="shared" si="4"/>
        <v>0</v>
      </c>
      <c r="AH69" s="1032">
        <v>0</v>
      </c>
      <c r="AI69" s="1033">
        <v>0</v>
      </c>
      <c r="AJ69" s="1032">
        <v>0</v>
      </c>
      <c r="AK69" s="1032">
        <v>0</v>
      </c>
      <c r="AL69" s="1033">
        <v>0</v>
      </c>
      <c r="AM69" s="1034">
        <f t="shared" si="5"/>
        <v>0</v>
      </c>
      <c r="AN69" s="1032">
        <v>0</v>
      </c>
      <c r="AO69" s="1033">
        <v>0</v>
      </c>
      <c r="AP69" s="1032">
        <v>0</v>
      </c>
      <c r="AQ69" s="1033">
        <v>0</v>
      </c>
      <c r="AR69" s="1032">
        <v>0</v>
      </c>
      <c r="AS69" s="1034">
        <f t="shared" si="6"/>
        <v>0</v>
      </c>
      <c r="AT69" s="1032">
        <v>0</v>
      </c>
      <c r="AU69" s="1033">
        <v>0</v>
      </c>
      <c r="AV69" s="1032">
        <v>0</v>
      </c>
      <c r="AW69" s="1033">
        <v>0</v>
      </c>
      <c r="AX69" s="1032">
        <v>0</v>
      </c>
      <c r="AY69" s="1034">
        <f t="shared" si="7"/>
        <v>0</v>
      </c>
      <c r="AZ69" s="1033">
        <v>0</v>
      </c>
      <c r="BA69" s="1032">
        <v>0</v>
      </c>
      <c r="BB69" s="1033">
        <v>0</v>
      </c>
      <c r="BC69" s="1032">
        <v>0</v>
      </c>
      <c r="BD69" s="1033">
        <v>0</v>
      </c>
      <c r="BE69" s="1034">
        <f t="shared" si="8"/>
        <v>0</v>
      </c>
      <c r="BF69" s="1033">
        <v>0</v>
      </c>
      <c r="BG69" s="1032">
        <v>0</v>
      </c>
      <c r="BH69" s="1033">
        <v>0</v>
      </c>
      <c r="BI69" s="1032">
        <v>0</v>
      </c>
      <c r="BJ69" s="1033">
        <v>0</v>
      </c>
      <c r="BK69" s="1034">
        <f t="shared" si="9"/>
        <v>0</v>
      </c>
      <c r="BL69" s="1033">
        <v>0</v>
      </c>
      <c r="BM69" s="1032">
        <v>0</v>
      </c>
      <c r="BN69" s="1033">
        <v>0</v>
      </c>
      <c r="BO69" s="1032">
        <v>0</v>
      </c>
      <c r="BP69" s="1033">
        <v>0</v>
      </c>
      <c r="BQ69" s="1034">
        <f t="shared" si="10"/>
        <v>0</v>
      </c>
      <c r="BR69" s="1033">
        <v>0</v>
      </c>
      <c r="BS69" s="1032">
        <v>0</v>
      </c>
      <c r="BT69" s="1033">
        <v>0</v>
      </c>
      <c r="BU69" s="1032">
        <v>0</v>
      </c>
      <c r="BV69" s="1033">
        <v>0</v>
      </c>
      <c r="BW69" s="1034">
        <f t="shared" si="11"/>
        <v>0</v>
      </c>
    </row>
    <row r="70" spans="1:75" ht="15" customHeight="1" x14ac:dyDescent="0.25">
      <c r="A70" s="1026"/>
      <c r="B70" s="1035" t="str">
        <f>'תקציב קבוע'!B157</f>
        <v>שיפוצים/ריהוט</v>
      </c>
      <c r="C70" s="1031">
        <f>'תקציב קבוע'!E157</f>
        <v>0</v>
      </c>
      <c r="D70" s="1032">
        <v>0</v>
      </c>
      <c r="E70" s="1033">
        <v>0</v>
      </c>
      <c r="F70" s="1032">
        <v>0</v>
      </c>
      <c r="G70" s="1033">
        <v>0</v>
      </c>
      <c r="H70" s="1032">
        <v>0</v>
      </c>
      <c r="I70" s="1034">
        <f t="shared" si="0"/>
        <v>0</v>
      </c>
      <c r="J70" s="1033">
        <v>0</v>
      </c>
      <c r="K70" s="1032">
        <v>0</v>
      </c>
      <c r="L70" s="1033">
        <v>0</v>
      </c>
      <c r="M70" s="1032">
        <v>0</v>
      </c>
      <c r="N70" s="1033">
        <v>0</v>
      </c>
      <c r="O70" s="1034">
        <f t="shared" si="1"/>
        <v>0</v>
      </c>
      <c r="P70" s="1032">
        <v>0</v>
      </c>
      <c r="Q70" s="1033">
        <v>0</v>
      </c>
      <c r="R70" s="1032">
        <v>0</v>
      </c>
      <c r="S70" s="1033">
        <v>0</v>
      </c>
      <c r="T70" s="1032">
        <v>0</v>
      </c>
      <c r="U70" s="1034">
        <f t="shared" si="2"/>
        <v>0</v>
      </c>
      <c r="V70" s="1033">
        <v>0</v>
      </c>
      <c r="W70" s="1032">
        <v>0</v>
      </c>
      <c r="X70" s="1033">
        <v>0</v>
      </c>
      <c r="Y70" s="1032">
        <v>0</v>
      </c>
      <c r="Z70" s="1033">
        <v>0</v>
      </c>
      <c r="AA70" s="1034">
        <f t="shared" si="3"/>
        <v>0</v>
      </c>
      <c r="AB70" s="1032">
        <v>0</v>
      </c>
      <c r="AC70" s="1033">
        <v>0</v>
      </c>
      <c r="AD70" s="1032">
        <v>0</v>
      </c>
      <c r="AE70" s="1032">
        <v>0</v>
      </c>
      <c r="AF70" s="1033">
        <v>0</v>
      </c>
      <c r="AG70" s="1034">
        <f t="shared" si="4"/>
        <v>0</v>
      </c>
      <c r="AH70" s="1032">
        <v>0</v>
      </c>
      <c r="AI70" s="1033">
        <v>0</v>
      </c>
      <c r="AJ70" s="1032">
        <v>0</v>
      </c>
      <c r="AK70" s="1032">
        <v>0</v>
      </c>
      <c r="AL70" s="1033">
        <v>0</v>
      </c>
      <c r="AM70" s="1034">
        <f t="shared" si="5"/>
        <v>0</v>
      </c>
      <c r="AN70" s="1032">
        <v>0</v>
      </c>
      <c r="AO70" s="1033">
        <v>0</v>
      </c>
      <c r="AP70" s="1032">
        <v>0</v>
      </c>
      <c r="AQ70" s="1033">
        <v>0</v>
      </c>
      <c r="AR70" s="1032">
        <v>0</v>
      </c>
      <c r="AS70" s="1034">
        <f t="shared" si="6"/>
        <v>0</v>
      </c>
      <c r="AT70" s="1032">
        <v>0</v>
      </c>
      <c r="AU70" s="1033">
        <v>0</v>
      </c>
      <c r="AV70" s="1032">
        <v>0</v>
      </c>
      <c r="AW70" s="1033">
        <v>0</v>
      </c>
      <c r="AX70" s="1032">
        <v>0</v>
      </c>
      <c r="AY70" s="1034">
        <f t="shared" si="7"/>
        <v>0</v>
      </c>
      <c r="AZ70" s="1033">
        <v>0</v>
      </c>
      <c r="BA70" s="1032">
        <v>0</v>
      </c>
      <c r="BB70" s="1033">
        <v>0</v>
      </c>
      <c r="BC70" s="1032">
        <v>0</v>
      </c>
      <c r="BD70" s="1033">
        <v>0</v>
      </c>
      <c r="BE70" s="1034">
        <f t="shared" si="8"/>
        <v>0</v>
      </c>
      <c r="BF70" s="1033">
        <v>0</v>
      </c>
      <c r="BG70" s="1032">
        <v>0</v>
      </c>
      <c r="BH70" s="1033">
        <v>0</v>
      </c>
      <c r="BI70" s="1032">
        <v>0</v>
      </c>
      <c r="BJ70" s="1033">
        <v>0</v>
      </c>
      <c r="BK70" s="1034">
        <f t="shared" si="9"/>
        <v>0</v>
      </c>
      <c r="BL70" s="1033">
        <v>0</v>
      </c>
      <c r="BM70" s="1032">
        <v>0</v>
      </c>
      <c r="BN70" s="1033">
        <v>0</v>
      </c>
      <c r="BO70" s="1032">
        <v>0</v>
      </c>
      <c r="BP70" s="1033">
        <v>0</v>
      </c>
      <c r="BQ70" s="1034">
        <f t="shared" si="10"/>
        <v>0</v>
      </c>
      <c r="BR70" s="1033">
        <v>0</v>
      </c>
      <c r="BS70" s="1032">
        <v>0</v>
      </c>
      <c r="BT70" s="1033">
        <v>0</v>
      </c>
      <c r="BU70" s="1032">
        <v>0</v>
      </c>
      <c r="BV70" s="1033">
        <v>0</v>
      </c>
      <c r="BW70" s="1034">
        <f t="shared" si="11"/>
        <v>0</v>
      </c>
    </row>
    <row r="71" spans="1:75" ht="15" customHeight="1" x14ac:dyDescent="0.25">
      <c r="A71" s="1026"/>
      <c r="B71" s="1035" t="str">
        <f>'תקציב קבוע'!B158</f>
        <v>רישיון רכב (טסט)</v>
      </c>
      <c r="C71" s="1031">
        <f>'תקציב קבוע'!E158</f>
        <v>0</v>
      </c>
      <c r="D71" s="1032">
        <v>0</v>
      </c>
      <c r="E71" s="1033">
        <v>0</v>
      </c>
      <c r="F71" s="1032">
        <v>0</v>
      </c>
      <c r="G71" s="1033">
        <v>0</v>
      </c>
      <c r="H71" s="1032">
        <v>0</v>
      </c>
      <c r="I71" s="1034">
        <f t="shared" si="0"/>
        <v>0</v>
      </c>
      <c r="J71" s="1033">
        <v>0</v>
      </c>
      <c r="K71" s="1032">
        <v>0</v>
      </c>
      <c r="L71" s="1033">
        <v>0</v>
      </c>
      <c r="M71" s="1032">
        <v>0</v>
      </c>
      <c r="N71" s="1033">
        <v>0</v>
      </c>
      <c r="O71" s="1034">
        <f t="shared" si="1"/>
        <v>0</v>
      </c>
      <c r="P71" s="1032">
        <v>0</v>
      </c>
      <c r="Q71" s="1033">
        <v>0</v>
      </c>
      <c r="R71" s="1032">
        <v>0</v>
      </c>
      <c r="S71" s="1033">
        <v>0</v>
      </c>
      <c r="T71" s="1032">
        <v>0</v>
      </c>
      <c r="U71" s="1034">
        <f t="shared" si="2"/>
        <v>0</v>
      </c>
      <c r="V71" s="1033">
        <v>0</v>
      </c>
      <c r="W71" s="1032">
        <v>0</v>
      </c>
      <c r="X71" s="1033">
        <v>0</v>
      </c>
      <c r="Y71" s="1032">
        <v>0</v>
      </c>
      <c r="Z71" s="1033">
        <v>0</v>
      </c>
      <c r="AA71" s="1034">
        <f t="shared" si="3"/>
        <v>0</v>
      </c>
      <c r="AB71" s="1032">
        <v>0</v>
      </c>
      <c r="AC71" s="1033">
        <v>0</v>
      </c>
      <c r="AD71" s="1032">
        <v>0</v>
      </c>
      <c r="AE71" s="1032">
        <v>0</v>
      </c>
      <c r="AF71" s="1033">
        <v>0</v>
      </c>
      <c r="AG71" s="1034">
        <f t="shared" si="4"/>
        <v>0</v>
      </c>
      <c r="AH71" s="1032">
        <v>0</v>
      </c>
      <c r="AI71" s="1033">
        <v>0</v>
      </c>
      <c r="AJ71" s="1032">
        <v>0</v>
      </c>
      <c r="AK71" s="1032">
        <v>0</v>
      </c>
      <c r="AL71" s="1033">
        <v>0</v>
      </c>
      <c r="AM71" s="1034">
        <f t="shared" si="5"/>
        <v>0</v>
      </c>
      <c r="AN71" s="1032">
        <v>0</v>
      </c>
      <c r="AO71" s="1033">
        <v>0</v>
      </c>
      <c r="AP71" s="1032">
        <v>0</v>
      </c>
      <c r="AQ71" s="1033">
        <v>0</v>
      </c>
      <c r="AR71" s="1032">
        <v>0</v>
      </c>
      <c r="AS71" s="1034">
        <f t="shared" si="6"/>
        <v>0</v>
      </c>
      <c r="AT71" s="1032">
        <v>0</v>
      </c>
      <c r="AU71" s="1033">
        <v>0</v>
      </c>
      <c r="AV71" s="1032">
        <v>0</v>
      </c>
      <c r="AW71" s="1033">
        <v>0</v>
      </c>
      <c r="AX71" s="1032">
        <v>0</v>
      </c>
      <c r="AY71" s="1034">
        <f t="shared" si="7"/>
        <v>0</v>
      </c>
      <c r="AZ71" s="1033">
        <v>0</v>
      </c>
      <c r="BA71" s="1032">
        <v>0</v>
      </c>
      <c r="BB71" s="1033">
        <v>0</v>
      </c>
      <c r="BC71" s="1032">
        <v>0</v>
      </c>
      <c r="BD71" s="1033">
        <v>0</v>
      </c>
      <c r="BE71" s="1034">
        <f t="shared" si="8"/>
        <v>0</v>
      </c>
      <c r="BF71" s="1033">
        <v>0</v>
      </c>
      <c r="BG71" s="1032">
        <v>0</v>
      </c>
      <c r="BH71" s="1033">
        <v>0</v>
      </c>
      <c r="BI71" s="1032">
        <v>0</v>
      </c>
      <c r="BJ71" s="1033">
        <v>0</v>
      </c>
      <c r="BK71" s="1034">
        <f t="shared" si="9"/>
        <v>0</v>
      </c>
      <c r="BL71" s="1033">
        <v>0</v>
      </c>
      <c r="BM71" s="1032">
        <v>0</v>
      </c>
      <c r="BN71" s="1033">
        <v>0</v>
      </c>
      <c r="BO71" s="1032">
        <v>0</v>
      </c>
      <c r="BP71" s="1033">
        <v>0</v>
      </c>
      <c r="BQ71" s="1034">
        <f t="shared" si="10"/>
        <v>0</v>
      </c>
      <c r="BR71" s="1033">
        <v>0</v>
      </c>
      <c r="BS71" s="1032">
        <v>0</v>
      </c>
      <c r="BT71" s="1033">
        <v>0</v>
      </c>
      <c r="BU71" s="1032">
        <v>0</v>
      </c>
      <c r="BV71" s="1033">
        <v>0</v>
      </c>
      <c r="BW71" s="1034">
        <f t="shared" si="11"/>
        <v>0</v>
      </c>
    </row>
    <row r="72" spans="1:75" ht="15" customHeight="1" x14ac:dyDescent="0.25">
      <c r="A72" s="1026"/>
      <c r="B72" s="1023" t="str">
        <f>'תקציב קבוע'!B159</f>
        <v>תיקוני רכב</v>
      </c>
      <c r="C72" s="1031">
        <f>'תקציב קבוע'!E159</f>
        <v>0</v>
      </c>
      <c r="D72" s="1032">
        <v>0</v>
      </c>
      <c r="E72" s="1033">
        <v>0</v>
      </c>
      <c r="F72" s="1032">
        <v>0</v>
      </c>
      <c r="G72" s="1033">
        <v>0</v>
      </c>
      <c r="H72" s="1032">
        <v>0</v>
      </c>
      <c r="I72" s="1034">
        <f t="shared" si="0"/>
        <v>0</v>
      </c>
      <c r="J72" s="1033">
        <v>0</v>
      </c>
      <c r="K72" s="1032">
        <v>0</v>
      </c>
      <c r="L72" s="1033">
        <v>0</v>
      </c>
      <c r="M72" s="1032">
        <v>0</v>
      </c>
      <c r="N72" s="1033">
        <v>0</v>
      </c>
      <c r="O72" s="1034">
        <f t="shared" si="1"/>
        <v>0</v>
      </c>
      <c r="P72" s="1032">
        <v>0</v>
      </c>
      <c r="Q72" s="1033">
        <v>0</v>
      </c>
      <c r="R72" s="1032">
        <v>0</v>
      </c>
      <c r="S72" s="1033">
        <v>0</v>
      </c>
      <c r="T72" s="1032">
        <v>0</v>
      </c>
      <c r="U72" s="1034">
        <f t="shared" si="2"/>
        <v>0</v>
      </c>
      <c r="V72" s="1033">
        <v>0</v>
      </c>
      <c r="W72" s="1032">
        <v>0</v>
      </c>
      <c r="X72" s="1033">
        <v>0</v>
      </c>
      <c r="Y72" s="1032">
        <v>0</v>
      </c>
      <c r="Z72" s="1033">
        <v>0</v>
      </c>
      <c r="AA72" s="1034">
        <f t="shared" si="3"/>
        <v>0</v>
      </c>
      <c r="AB72" s="1032">
        <v>0</v>
      </c>
      <c r="AC72" s="1033">
        <v>0</v>
      </c>
      <c r="AD72" s="1032">
        <v>0</v>
      </c>
      <c r="AE72" s="1032">
        <v>0</v>
      </c>
      <c r="AF72" s="1033">
        <v>0</v>
      </c>
      <c r="AG72" s="1034">
        <f t="shared" si="4"/>
        <v>0</v>
      </c>
      <c r="AH72" s="1032">
        <v>0</v>
      </c>
      <c r="AI72" s="1033">
        <v>0</v>
      </c>
      <c r="AJ72" s="1032">
        <v>0</v>
      </c>
      <c r="AK72" s="1032">
        <v>0</v>
      </c>
      <c r="AL72" s="1033">
        <v>0</v>
      </c>
      <c r="AM72" s="1034">
        <f t="shared" si="5"/>
        <v>0</v>
      </c>
      <c r="AN72" s="1032">
        <v>0</v>
      </c>
      <c r="AO72" s="1033">
        <v>0</v>
      </c>
      <c r="AP72" s="1032">
        <v>0</v>
      </c>
      <c r="AQ72" s="1033">
        <v>0</v>
      </c>
      <c r="AR72" s="1032">
        <v>0</v>
      </c>
      <c r="AS72" s="1034">
        <f t="shared" si="6"/>
        <v>0</v>
      </c>
      <c r="AT72" s="1032">
        <v>0</v>
      </c>
      <c r="AU72" s="1033">
        <v>0</v>
      </c>
      <c r="AV72" s="1032">
        <v>0</v>
      </c>
      <c r="AW72" s="1033">
        <v>0</v>
      </c>
      <c r="AX72" s="1032">
        <v>0</v>
      </c>
      <c r="AY72" s="1034">
        <f t="shared" si="7"/>
        <v>0</v>
      </c>
      <c r="AZ72" s="1033">
        <v>0</v>
      </c>
      <c r="BA72" s="1032">
        <v>0</v>
      </c>
      <c r="BB72" s="1033">
        <v>0</v>
      </c>
      <c r="BC72" s="1032">
        <v>0</v>
      </c>
      <c r="BD72" s="1033">
        <v>0</v>
      </c>
      <c r="BE72" s="1034">
        <f t="shared" si="8"/>
        <v>0</v>
      </c>
      <c r="BF72" s="1033">
        <v>0</v>
      </c>
      <c r="BG72" s="1032">
        <v>0</v>
      </c>
      <c r="BH72" s="1033">
        <v>0</v>
      </c>
      <c r="BI72" s="1032">
        <v>0</v>
      </c>
      <c r="BJ72" s="1033">
        <v>0</v>
      </c>
      <c r="BK72" s="1034">
        <f t="shared" si="9"/>
        <v>0</v>
      </c>
      <c r="BL72" s="1033">
        <v>0</v>
      </c>
      <c r="BM72" s="1032">
        <v>0</v>
      </c>
      <c r="BN72" s="1033">
        <v>0</v>
      </c>
      <c r="BO72" s="1032">
        <v>0</v>
      </c>
      <c r="BP72" s="1033">
        <v>0</v>
      </c>
      <c r="BQ72" s="1034">
        <f t="shared" si="10"/>
        <v>0</v>
      </c>
      <c r="BR72" s="1033">
        <v>0</v>
      </c>
      <c r="BS72" s="1032">
        <v>0</v>
      </c>
      <c r="BT72" s="1033">
        <v>0</v>
      </c>
      <c r="BU72" s="1032">
        <v>0</v>
      </c>
      <c r="BV72" s="1033">
        <v>0</v>
      </c>
      <c r="BW72" s="1034">
        <f t="shared" si="11"/>
        <v>0</v>
      </c>
    </row>
    <row r="73" spans="1:75" ht="33" customHeight="1" x14ac:dyDescent="0.25">
      <c r="A73" s="1026"/>
      <c r="B73" s="1023" t="str">
        <f>'תקציב קבוע'!B160</f>
        <v>ביטוח רכב (ניתן לרשום כאן או בקבועות)</v>
      </c>
      <c r="C73" s="1031">
        <f>'תקציב קבוע'!E160</f>
        <v>0</v>
      </c>
      <c r="D73" s="1032">
        <v>0</v>
      </c>
      <c r="E73" s="1033">
        <v>0</v>
      </c>
      <c r="F73" s="1032">
        <v>0</v>
      </c>
      <c r="G73" s="1033">
        <v>0</v>
      </c>
      <c r="H73" s="1032">
        <v>0</v>
      </c>
      <c r="I73" s="1034">
        <f t="shared" si="0"/>
        <v>0</v>
      </c>
      <c r="J73" s="1033">
        <v>0</v>
      </c>
      <c r="K73" s="1032">
        <v>0</v>
      </c>
      <c r="L73" s="1033">
        <v>0</v>
      </c>
      <c r="M73" s="1032">
        <v>0</v>
      </c>
      <c r="N73" s="1033">
        <v>0</v>
      </c>
      <c r="O73" s="1034">
        <f t="shared" si="1"/>
        <v>0</v>
      </c>
      <c r="P73" s="1032">
        <v>0</v>
      </c>
      <c r="Q73" s="1033">
        <v>0</v>
      </c>
      <c r="R73" s="1032">
        <v>0</v>
      </c>
      <c r="S73" s="1033">
        <v>0</v>
      </c>
      <c r="T73" s="1032">
        <v>0</v>
      </c>
      <c r="U73" s="1034">
        <f t="shared" si="2"/>
        <v>0</v>
      </c>
      <c r="V73" s="1033">
        <v>0</v>
      </c>
      <c r="W73" s="1032">
        <v>0</v>
      </c>
      <c r="X73" s="1033">
        <v>0</v>
      </c>
      <c r="Y73" s="1032">
        <v>0</v>
      </c>
      <c r="Z73" s="1033">
        <v>0</v>
      </c>
      <c r="AA73" s="1034">
        <f t="shared" si="3"/>
        <v>0</v>
      </c>
      <c r="AB73" s="1032">
        <v>0</v>
      </c>
      <c r="AC73" s="1033">
        <v>0</v>
      </c>
      <c r="AD73" s="1032">
        <v>0</v>
      </c>
      <c r="AE73" s="1032">
        <v>0</v>
      </c>
      <c r="AF73" s="1033">
        <v>0</v>
      </c>
      <c r="AG73" s="1034">
        <f t="shared" si="4"/>
        <v>0</v>
      </c>
      <c r="AH73" s="1032">
        <v>0</v>
      </c>
      <c r="AI73" s="1033">
        <v>0</v>
      </c>
      <c r="AJ73" s="1032">
        <v>0</v>
      </c>
      <c r="AK73" s="1032">
        <v>0</v>
      </c>
      <c r="AL73" s="1033">
        <v>0</v>
      </c>
      <c r="AM73" s="1034">
        <f t="shared" si="5"/>
        <v>0</v>
      </c>
      <c r="AN73" s="1032">
        <v>0</v>
      </c>
      <c r="AO73" s="1033">
        <v>0</v>
      </c>
      <c r="AP73" s="1032">
        <v>0</v>
      </c>
      <c r="AQ73" s="1033">
        <v>0</v>
      </c>
      <c r="AR73" s="1032">
        <v>0</v>
      </c>
      <c r="AS73" s="1034">
        <f t="shared" si="6"/>
        <v>0</v>
      </c>
      <c r="AT73" s="1032">
        <v>0</v>
      </c>
      <c r="AU73" s="1033">
        <v>0</v>
      </c>
      <c r="AV73" s="1032">
        <v>0</v>
      </c>
      <c r="AW73" s="1033">
        <v>0</v>
      </c>
      <c r="AX73" s="1032">
        <v>0</v>
      </c>
      <c r="AY73" s="1034">
        <f t="shared" si="7"/>
        <v>0</v>
      </c>
      <c r="AZ73" s="1033">
        <v>0</v>
      </c>
      <c r="BA73" s="1032">
        <v>0</v>
      </c>
      <c r="BB73" s="1033">
        <v>0</v>
      </c>
      <c r="BC73" s="1032">
        <v>0</v>
      </c>
      <c r="BD73" s="1033">
        <v>0</v>
      </c>
      <c r="BE73" s="1034">
        <f t="shared" si="8"/>
        <v>0</v>
      </c>
      <c r="BF73" s="1033">
        <v>0</v>
      </c>
      <c r="BG73" s="1032">
        <v>0</v>
      </c>
      <c r="BH73" s="1033">
        <v>0</v>
      </c>
      <c r="BI73" s="1032">
        <v>0</v>
      </c>
      <c r="BJ73" s="1033">
        <v>0</v>
      </c>
      <c r="BK73" s="1034">
        <f t="shared" si="9"/>
        <v>0</v>
      </c>
      <c r="BL73" s="1033">
        <v>0</v>
      </c>
      <c r="BM73" s="1032">
        <v>0</v>
      </c>
      <c r="BN73" s="1033">
        <v>0</v>
      </c>
      <c r="BO73" s="1032">
        <v>0</v>
      </c>
      <c r="BP73" s="1033">
        <v>0</v>
      </c>
      <c r="BQ73" s="1034">
        <f t="shared" si="10"/>
        <v>0</v>
      </c>
      <c r="BR73" s="1033">
        <v>0</v>
      </c>
      <c r="BS73" s="1032">
        <v>0</v>
      </c>
      <c r="BT73" s="1033">
        <v>0</v>
      </c>
      <c r="BU73" s="1032">
        <v>0</v>
      </c>
      <c r="BV73" s="1033">
        <v>0</v>
      </c>
      <c r="BW73" s="1034">
        <f t="shared" si="11"/>
        <v>0</v>
      </c>
    </row>
    <row r="74" spans="1:75" ht="15" customHeight="1" x14ac:dyDescent="0.25">
      <c r="A74" s="1026"/>
      <c r="B74" s="1023" t="str">
        <f>'תקציב קבוע'!B161</f>
        <v>אחר</v>
      </c>
      <c r="C74" s="1031">
        <f>'תקציב קבוע'!E161</f>
        <v>0</v>
      </c>
      <c r="D74" s="1032">
        <v>0</v>
      </c>
      <c r="E74" s="1033">
        <v>0</v>
      </c>
      <c r="F74" s="1032">
        <v>0</v>
      </c>
      <c r="G74" s="1033">
        <v>0</v>
      </c>
      <c r="H74" s="1032">
        <v>0</v>
      </c>
      <c r="I74" s="1034">
        <f t="shared" si="0"/>
        <v>0</v>
      </c>
      <c r="J74" s="1033">
        <v>0</v>
      </c>
      <c r="K74" s="1032">
        <v>0</v>
      </c>
      <c r="L74" s="1033">
        <v>0</v>
      </c>
      <c r="M74" s="1032">
        <v>0</v>
      </c>
      <c r="N74" s="1033">
        <v>0</v>
      </c>
      <c r="O74" s="1034">
        <f t="shared" si="1"/>
        <v>0</v>
      </c>
      <c r="P74" s="1032">
        <v>0</v>
      </c>
      <c r="Q74" s="1033">
        <v>0</v>
      </c>
      <c r="R74" s="1032">
        <v>0</v>
      </c>
      <c r="S74" s="1033">
        <v>0</v>
      </c>
      <c r="T74" s="1032">
        <v>0</v>
      </c>
      <c r="U74" s="1034">
        <f t="shared" si="2"/>
        <v>0</v>
      </c>
      <c r="V74" s="1033">
        <v>0</v>
      </c>
      <c r="W74" s="1032">
        <v>0</v>
      </c>
      <c r="X74" s="1033">
        <v>0</v>
      </c>
      <c r="Y74" s="1032">
        <v>0</v>
      </c>
      <c r="Z74" s="1033">
        <v>0</v>
      </c>
      <c r="AA74" s="1034">
        <f t="shared" si="3"/>
        <v>0</v>
      </c>
      <c r="AB74" s="1032">
        <v>0</v>
      </c>
      <c r="AC74" s="1033">
        <v>0</v>
      </c>
      <c r="AD74" s="1032">
        <v>0</v>
      </c>
      <c r="AE74" s="1032">
        <v>0</v>
      </c>
      <c r="AF74" s="1033">
        <v>0</v>
      </c>
      <c r="AG74" s="1034">
        <f t="shared" si="4"/>
        <v>0</v>
      </c>
      <c r="AH74" s="1032">
        <v>0</v>
      </c>
      <c r="AI74" s="1033">
        <v>0</v>
      </c>
      <c r="AJ74" s="1032">
        <v>0</v>
      </c>
      <c r="AK74" s="1032">
        <v>0</v>
      </c>
      <c r="AL74" s="1033">
        <v>0</v>
      </c>
      <c r="AM74" s="1034">
        <f t="shared" si="5"/>
        <v>0</v>
      </c>
      <c r="AN74" s="1032">
        <v>0</v>
      </c>
      <c r="AO74" s="1033">
        <v>0</v>
      </c>
      <c r="AP74" s="1032">
        <v>0</v>
      </c>
      <c r="AQ74" s="1033">
        <v>0</v>
      </c>
      <c r="AR74" s="1032">
        <v>0</v>
      </c>
      <c r="AS74" s="1034">
        <f t="shared" si="6"/>
        <v>0</v>
      </c>
      <c r="AT74" s="1032">
        <v>0</v>
      </c>
      <c r="AU74" s="1033">
        <v>0</v>
      </c>
      <c r="AV74" s="1032">
        <v>0</v>
      </c>
      <c r="AW74" s="1033">
        <v>0</v>
      </c>
      <c r="AX74" s="1032">
        <v>0</v>
      </c>
      <c r="AY74" s="1034">
        <f t="shared" si="7"/>
        <v>0</v>
      </c>
      <c r="AZ74" s="1033">
        <v>0</v>
      </c>
      <c r="BA74" s="1032">
        <v>0</v>
      </c>
      <c r="BB74" s="1033">
        <v>0</v>
      </c>
      <c r="BC74" s="1032">
        <v>0</v>
      </c>
      <c r="BD74" s="1033">
        <v>0</v>
      </c>
      <c r="BE74" s="1034">
        <f t="shared" si="8"/>
        <v>0</v>
      </c>
      <c r="BF74" s="1033">
        <v>0</v>
      </c>
      <c r="BG74" s="1032">
        <v>0</v>
      </c>
      <c r="BH74" s="1033">
        <v>0</v>
      </c>
      <c r="BI74" s="1032">
        <v>0</v>
      </c>
      <c r="BJ74" s="1033">
        <v>0</v>
      </c>
      <c r="BK74" s="1034">
        <f t="shared" si="9"/>
        <v>0</v>
      </c>
      <c r="BL74" s="1033">
        <v>0</v>
      </c>
      <c r="BM74" s="1032">
        <v>0</v>
      </c>
      <c r="BN74" s="1033">
        <v>0</v>
      </c>
      <c r="BO74" s="1032">
        <v>0</v>
      </c>
      <c r="BP74" s="1033">
        <v>0</v>
      </c>
      <c r="BQ74" s="1034">
        <f t="shared" si="10"/>
        <v>0</v>
      </c>
      <c r="BR74" s="1033">
        <v>0</v>
      </c>
      <c r="BS74" s="1032">
        <v>0</v>
      </c>
      <c r="BT74" s="1033">
        <v>0</v>
      </c>
      <c r="BU74" s="1032">
        <v>0</v>
      </c>
      <c r="BV74" s="1033">
        <v>0</v>
      </c>
      <c r="BW74" s="1034">
        <f t="shared" si="11"/>
        <v>0</v>
      </c>
    </row>
    <row r="75" spans="1:75" ht="15" customHeight="1" x14ac:dyDescent="0.25">
      <c r="A75" s="1026"/>
      <c r="B75" s="1023" t="str">
        <f>'תקציב קבוע'!B162</f>
        <v>אחר</v>
      </c>
      <c r="C75" s="1031">
        <f>'תקציב קבוע'!E162</f>
        <v>0</v>
      </c>
      <c r="D75" s="1032">
        <v>0</v>
      </c>
      <c r="E75" s="1033">
        <v>0</v>
      </c>
      <c r="F75" s="1032">
        <v>0</v>
      </c>
      <c r="G75" s="1033">
        <v>0</v>
      </c>
      <c r="H75" s="1032">
        <v>0</v>
      </c>
      <c r="I75" s="1034">
        <f t="shared" si="0"/>
        <v>0</v>
      </c>
      <c r="J75" s="1033">
        <v>0</v>
      </c>
      <c r="K75" s="1032">
        <v>0</v>
      </c>
      <c r="L75" s="1033">
        <v>0</v>
      </c>
      <c r="M75" s="1032">
        <v>0</v>
      </c>
      <c r="N75" s="1033">
        <v>0</v>
      </c>
      <c r="O75" s="1034">
        <f t="shared" si="1"/>
        <v>0</v>
      </c>
      <c r="P75" s="1032">
        <v>0</v>
      </c>
      <c r="Q75" s="1033">
        <v>0</v>
      </c>
      <c r="R75" s="1032">
        <v>0</v>
      </c>
      <c r="S75" s="1033">
        <v>0</v>
      </c>
      <c r="T75" s="1032">
        <v>0</v>
      </c>
      <c r="U75" s="1034">
        <f t="shared" si="2"/>
        <v>0</v>
      </c>
      <c r="V75" s="1033">
        <v>0</v>
      </c>
      <c r="W75" s="1032">
        <v>0</v>
      </c>
      <c r="X75" s="1033">
        <v>0</v>
      </c>
      <c r="Y75" s="1032">
        <v>0</v>
      </c>
      <c r="Z75" s="1033">
        <v>0</v>
      </c>
      <c r="AA75" s="1034">
        <f t="shared" si="3"/>
        <v>0</v>
      </c>
      <c r="AB75" s="1032">
        <v>0</v>
      </c>
      <c r="AC75" s="1033">
        <v>0</v>
      </c>
      <c r="AD75" s="1032">
        <v>0</v>
      </c>
      <c r="AE75" s="1032">
        <v>0</v>
      </c>
      <c r="AF75" s="1033">
        <v>0</v>
      </c>
      <c r="AG75" s="1034">
        <f t="shared" si="4"/>
        <v>0</v>
      </c>
      <c r="AH75" s="1032">
        <v>0</v>
      </c>
      <c r="AI75" s="1033">
        <v>0</v>
      </c>
      <c r="AJ75" s="1032">
        <v>0</v>
      </c>
      <c r="AK75" s="1032">
        <v>0</v>
      </c>
      <c r="AL75" s="1033">
        <v>0</v>
      </c>
      <c r="AM75" s="1034">
        <f t="shared" si="5"/>
        <v>0</v>
      </c>
      <c r="AN75" s="1032">
        <v>0</v>
      </c>
      <c r="AO75" s="1033">
        <v>0</v>
      </c>
      <c r="AP75" s="1032">
        <v>0</v>
      </c>
      <c r="AQ75" s="1033">
        <v>0</v>
      </c>
      <c r="AR75" s="1032">
        <v>0</v>
      </c>
      <c r="AS75" s="1034">
        <f t="shared" si="6"/>
        <v>0</v>
      </c>
      <c r="AT75" s="1032">
        <v>0</v>
      </c>
      <c r="AU75" s="1033">
        <v>0</v>
      </c>
      <c r="AV75" s="1032">
        <v>0</v>
      </c>
      <c r="AW75" s="1033">
        <v>0</v>
      </c>
      <c r="AX75" s="1032">
        <v>0</v>
      </c>
      <c r="AY75" s="1034">
        <f t="shared" si="7"/>
        <v>0</v>
      </c>
      <c r="AZ75" s="1033">
        <v>0</v>
      </c>
      <c r="BA75" s="1032">
        <v>0</v>
      </c>
      <c r="BB75" s="1033">
        <v>0</v>
      </c>
      <c r="BC75" s="1032">
        <v>0</v>
      </c>
      <c r="BD75" s="1033">
        <v>0</v>
      </c>
      <c r="BE75" s="1034">
        <f t="shared" si="8"/>
        <v>0</v>
      </c>
      <c r="BF75" s="1033">
        <v>0</v>
      </c>
      <c r="BG75" s="1032">
        <v>0</v>
      </c>
      <c r="BH75" s="1033">
        <v>0</v>
      </c>
      <c r="BI75" s="1032">
        <v>0</v>
      </c>
      <c r="BJ75" s="1033">
        <v>0</v>
      </c>
      <c r="BK75" s="1034">
        <f t="shared" si="9"/>
        <v>0</v>
      </c>
      <c r="BL75" s="1033">
        <v>0</v>
      </c>
      <c r="BM75" s="1032">
        <v>0</v>
      </c>
      <c r="BN75" s="1033">
        <v>0</v>
      </c>
      <c r="BO75" s="1032">
        <v>0</v>
      </c>
      <c r="BP75" s="1033">
        <v>0</v>
      </c>
      <c r="BQ75" s="1034">
        <f t="shared" si="10"/>
        <v>0</v>
      </c>
      <c r="BR75" s="1033">
        <v>0</v>
      </c>
      <c r="BS75" s="1032">
        <v>0</v>
      </c>
      <c r="BT75" s="1033">
        <v>0</v>
      </c>
      <c r="BU75" s="1032">
        <v>0</v>
      </c>
      <c r="BV75" s="1033">
        <v>0</v>
      </c>
      <c r="BW75" s="1034">
        <f t="shared" si="11"/>
        <v>0</v>
      </c>
    </row>
    <row r="76" spans="1:75" ht="15" customHeight="1" x14ac:dyDescent="0.25">
      <c r="A76" s="1026"/>
      <c r="B76" s="1023" t="str">
        <f>'תקציב קבוע'!B163</f>
        <v>אחר</v>
      </c>
      <c r="C76" s="1031">
        <f>'תקציב קבוע'!E163</f>
        <v>0</v>
      </c>
      <c r="D76" s="1032">
        <v>0</v>
      </c>
      <c r="E76" s="1033">
        <v>0</v>
      </c>
      <c r="F76" s="1032">
        <v>0</v>
      </c>
      <c r="G76" s="1033">
        <v>0</v>
      </c>
      <c r="H76" s="1032">
        <v>0</v>
      </c>
      <c r="I76" s="1034">
        <f t="shared" si="0"/>
        <v>0</v>
      </c>
      <c r="J76" s="1033">
        <v>0</v>
      </c>
      <c r="K76" s="1032">
        <v>0</v>
      </c>
      <c r="L76" s="1033">
        <v>0</v>
      </c>
      <c r="M76" s="1032">
        <v>0</v>
      </c>
      <c r="N76" s="1033">
        <v>0</v>
      </c>
      <c r="O76" s="1034">
        <f t="shared" si="1"/>
        <v>0</v>
      </c>
      <c r="P76" s="1032">
        <v>0</v>
      </c>
      <c r="Q76" s="1033">
        <v>0</v>
      </c>
      <c r="R76" s="1032">
        <v>0</v>
      </c>
      <c r="S76" s="1033">
        <v>0</v>
      </c>
      <c r="T76" s="1032">
        <v>0</v>
      </c>
      <c r="U76" s="1034">
        <f t="shared" si="2"/>
        <v>0</v>
      </c>
      <c r="V76" s="1033">
        <v>0</v>
      </c>
      <c r="W76" s="1032">
        <v>0</v>
      </c>
      <c r="X76" s="1033">
        <v>0</v>
      </c>
      <c r="Y76" s="1032">
        <v>0</v>
      </c>
      <c r="Z76" s="1033">
        <v>0</v>
      </c>
      <c r="AA76" s="1034">
        <f t="shared" si="3"/>
        <v>0</v>
      </c>
      <c r="AB76" s="1032">
        <v>0</v>
      </c>
      <c r="AC76" s="1033">
        <v>0</v>
      </c>
      <c r="AD76" s="1032">
        <v>0</v>
      </c>
      <c r="AE76" s="1032">
        <v>0</v>
      </c>
      <c r="AF76" s="1033">
        <v>0</v>
      </c>
      <c r="AG76" s="1034">
        <f t="shared" si="4"/>
        <v>0</v>
      </c>
      <c r="AH76" s="1032">
        <v>0</v>
      </c>
      <c r="AI76" s="1033">
        <v>0</v>
      </c>
      <c r="AJ76" s="1032">
        <v>0</v>
      </c>
      <c r="AK76" s="1032">
        <v>0</v>
      </c>
      <c r="AL76" s="1033">
        <v>0</v>
      </c>
      <c r="AM76" s="1034">
        <f t="shared" si="5"/>
        <v>0</v>
      </c>
      <c r="AN76" s="1032">
        <v>0</v>
      </c>
      <c r="AO76" s="1033">
        <v>0</v>
      </c>
      <c r="AP76" s="1032">
        <v>0</v>
      </c>
      <c r="AQ76" s="1033">
        <v>0</v>
      </c>
      <c r="AR76" s="1032">
        <v>0</v>
      </c>
      <c r="AS76" s="1034">
        <f t="shared" si="6"/>
        <v>0</v>
      </c>
      <c r="AT76" s="1032">
        <v>0</v>
      </c>
      <c r="AU76" s="1033">
        <v>0</v>
      </c>
      <c r="AV76" s="1032">
        <v>0</v>
      </c>
      <c r="AW76" s="1033">
        <v>0</v>
      </c>
      <c r="AX76" s="1032">
        <v>0</v>
      </c>
      <c r="AY76" s="1034">
        <f t="shared" si="7"/>
        <v>0</v>
      </c>
      <c r="AZ76" s="1033">
        <v>0</v>
      </c>
      <c r="BA76" s="1032">
        <v>0</v>
      </c>
      <c r="BB76" s="1033">
        <v>0</v>
      </c>
      <c r="BC76" s="1032">
        <v>0</v>
      </c>
      <c r="BD76" s="1033">
        <v>0</v>
      </c>
      <c r="BE76" s="1034">
        <f t="shared" si="8"/>
        <v>0</v>
      </c>
      <c r="BF76" s="1033">
        <v>0</v>
      </c>
      <c r="BG76" s="1032">
        <v>0</v>
      </c>
      <c r="BH76" s="1033">
        <v>0</v>
      </c>
      <c r="BI76" s="1032">
        <v>0</v>
      </c>
      <c r="BJ76" s="1033">
        <v>0</v>
      </c>
      <c r="BK76" s="1034">
        <f t="shared" si="9"/>
        <v>0</v>
      </c>
      <c r="BL76" s="1033">
        <v>0</v>
      </c>
      <c r="BM76" s="1032">
        <v>0</v>
      </c>
      <c r="BN76" s="1033">
        <v>0</v>
      </c>
      <c r="BO76" s="1032">
        <v>0</v>
      </c>
      <c r="BP76" s="1033">
        <v>0</v>
      </c>
      <c r="BQ76" s="1034">
        <f t="shared" si="10"/>
        <v>0</v>
      </c>
      <c r="BR76" s="1033">
        <v>0</v>
      </c>
      <c r="BS76" s="1032">
        <v>0</v>
      </c>
      <c r="BT76" s="1033">
        <v>0</v>
      </c>
      <c r="BU76" s="1032">
        <v>0</v>
      </c>
      <c r="BV76" s="1033">
        <v>0</v>
      </c>
      <c r="BW76" s="1034">
        <f t="shared" si="11"/>
        <v>0</v>
      </c>
    </row>
    <row r="77" spans="1:75" ht="15" customHeight="1" x14ac:dyDescent="0.25">
      <c r="A77" s="1026"/>
      <c r="B77" s="1023" t="str">
        <f>'תקציב קבוע'!B164</f>
        <v>אחר</v>
      </c>
      <c r="C77" s="1031">
        <f>'תקציב קבוע'!E164</f>
        <v>0</v>
      </c>
      <c r="D77" s="1032">
        <v>0</v>
      </c>
      <c r="E77" s="1033">
        <v>0</v>
      </c>
      <c r="F77" s="1032">
        <v>0</v>
      </c>
      <c r="G77" s="1033">
        <v>0</v>
      </c>
      <c r="H77" s="1032">
        <v>0</v>
      </c>
      <c r="I77" s="1034">
        <f t="shared" si="0"/>
        <v>0</v>
      </c>
      <c r="J77" s="1033">
        <v>0</v>
      </c>
      <c r="K77" s="1032">
        <v>0</v>
      </c>
      <c r="L77" s="1033">
        <v>0</v>
      </c>
      <c r="M77" s="1032">
        <v>0</v>
      </c>
      <c r="N77" s="1033">
        <v>0</v>
      </c>
      <c r="O77" s="1034">
        <f t="shared" si="1"/>
        <v>0</v>
      </c>
      <c r="P77" s="1032">
        <v>0</v>
      </c>
      <c r="Q77" s="1033">
        <v>0</v>
      </c>
      <c r="R77" s="1032">
        <v>0</v>
      </c>
      <c r="S77" s="1033">
        <v>0</v>
      </c>
      <c r="T77" s="1032">
        <v>0</v>
      </c>
      <c r="U77" s="1034">
        <f t="shared" si="2"/>
        <v>0</v>
      </c>
      <c r="V77" s="1033">
        <v>0</v>
      </c>
      <c r="W77" s="1032">
        <v>0</v>
      </c>
      <c r="X77" s="1033">
        <v>0</v>
      </c>
      <c r="Y77" s="1032">
        <v>0</v>
      </c>
      <c r="Z77" s="1033">
        <v>0</v>
      </c>
      <c r="AA77" s="1034">
        <f t="shared" si="3"/>
        <v>0</v>
      </c>
      <c r="AB77" s="1032">
        <v>0</v>
      </c>
      <c r="AC77" s="1033">
        <v>0</v>
      </c>
      <c r="AD77" s="1032">
        <v>0</v>
      </c>
      <c r="AE77" s="1032">
        <v>0</v>
      </c>
      <c r="AF77" s="1033">
        <v>0</v>
      </c>
      <c r="AG77" s="1034">
        <f t="shared" si="4"/>
        <v>0</v>
      </c>
      <c r="AH77" s="1032">
        <v>0</v>
      </c>
      <c r="AI77" s="1033">
        <v>0</v>
      </c>
      <c r="AJ77" s="1032">
        <v>0</v>
      </c>
      <c r="AK77" s="1032">
        <v>0</v>
      </c>
      <c r="AL77" s="1033">
        <v>0</v>
      </c>
      <c r="AM77" s="1034">
        <f t="shared" si="5"/>
        <v>0</v>
      </c>
      <c r="AN77" s="1032">
        <v>0</v>
      </c>
      <c r="AO77" s="1033">
        <v>0</v>
      </c>
      <c r="AP77" s="1032">
        <v>0</v>
      </c>
      <c r="AQ77" s="1033">
        <v>0</v>
      </c>
      <c r="AR77" s="1032">
        <v>0</v>
      </c>
      <c r="AS77" s="1034">
        <f t="shared" si="6"/>
        <v>0</v>
      </c>
      <c r="AT77" s="1032">
        <v>0</v>
      </c>
      <c r="AU77" s="1033">
        <v>0</v>
      </c>
      <c r="AV77" s="1032">
        <v>0</v>
      </c>
      <c r="AW77" s="1033">
        <v>0</v>
      </c>
      <c r="AX77" s="1032">
        <v>0</v>
      </c>
      <c r="AY77" s="1034">
        <f t="shared" si="7"/>
        <v>0</v>
      </c>
      <c r="AZ77" s="1033">
        <v>0</v>
      </c>
      <c r="BA77" s="1032">
        <v>0</v>
      </c>
      <c r="BB77" s="1033">
        <v>0</v>
      </c>
      <c r="BC77" s="1032">
        <v>0</v>
      </c>
      <c r="BD77" s="1033">
        <v>0</v>
      </c>
      <c r="BE77" s="1034">
        <f t="shared" si="8"/>
        <v>0</v>
      </c>
      <c r="BF77" s="1033">
        <v>0</v>
      </c>
      <c r="BG77" s="1032">
        <v>0</v>
      </c>
      <c r="BH77" s="1033">
        <v>0</v>
      </c>
      <c r="BI77" s="1032">
        <v>0</v>
      </c>
      <c r="BJ77" s="1033">
        <v>0</v>
      </c>
      <c r="BK77" s="1034">
        <f t="shared" si="9"/>
        <v>0</v>
      </c>
      <c r="BL77" s="1033">
        <v>0</v>
      </c>
      <c r="BM77" s="1032">
        <v>0</v>
      </c>
      <c r="BN77" s="1033">
        <v>0</v>
      </c>
      <c r="BO77" s="1032">
        <v>0</v>
      </c>
      <c r="BP77" s="1033">
        <v>0</v>
      </c>
      <c r="BQ77" s="1034">
        <f t="shared" si="10"/>
        <v>0</v>
      </c>
      <c r="BR77" s="1033">
        <v>0</v>
      </c>
      <c r="BS77" s="1032">
        <v>0</v>
      </c>
      <c r="BT77" s="1033">
        <v>0</v>
      </c>
      <c r="BU77" s="1032">
        <v>0</v>
      </c>
      <c r="BV77" s="1033">
        <v>0</v>
      </c>
      <c r="BW77" s="1034">
        <f t="shared" si="11"/>
        <v>0</v>
      </c>
    </row>
    <row r="78" spans="1:75" ht="15" customHeight="1" x14ac:dyDescent="0.25">
      <c r="A78" s="1026"/>
      <c r="B78" s="1023" t="str">
        <f>'תקציב קבוע'!B165</f>
        <v>אחר</v>
      </c>
      <c r="C78" s="1031">
        <f>'תקציב קבוע'!E165</f>
        <v>0</v>
      </c>
      <c r="D78" s="1032">
        <v>0</v>
      </c>
      <c r="E78" s="1033">
        <v>0</v>
      </c>
      <c r="F78" s="1032">
        <v>0</v>
      </c>
      <c r="G78" s="1033">
        <v>0</v>
      </c>
      <c r="H78" s="1032">
        <v>0</v>
      </c>
      <c r="I78" s="1034">
        <f t="shared" si="0"/>
        <v>0</v>
      </c>
      <c r="J78" s="1033">
        <v>0</v>
      </c>
      <c r="K78" s="1032">
        <v>0</v>
      </c>
      <c r="L78" s="1033">
        <v>0</v>
      </c>
      <c r="M78" s="1032">
        <v>0</v>
      </c>
      <c r="N78" s="1033">
        <v>0</v>
      </c>
      <c r="O78" s="1034">
        <f t="shared" si="1"/>
        <v>0</v>
      </c>
      <c r="P78" s="1032">
        <v>0</v>
      </c>
      <c r="Q78" s="1033">
        <v>0</v>
      </c>
      <c r="R78" s="1032">
        <v>0</v>
      </c>
      <c r="S78" s="1033">
        <v>0</v>
      </c>
      <c r="T78" s="1032">
        <v>0</v>
      </c>
      <c r="U78" s="1034">
        <f t="shared" si="2"/>
        <v>0</v>
      </c>
      <c r="V78" s="1033">
        <v>0</v>
      </c>
      <c r="W78" s="1032">
        <v>0</v>
      </c>
      <c r="X78" s="1033">
        <v>0</v>
      </c>
      <c r="Y78" s="1032">
        <v>0</v>
      </c>
      <c r="Z78" s="1033">
        <v>0</v>
      </c>
      <c r="AA78" s="1034">
        <f t="shared" si="3"/>
        <v>0</v>
      </c>
      <c r="AB78" s="1032">
        <v>0</v>
      </c>
      <c r="AC78" s="1033">
        <v>0</v>
      </c>
      <c r="AD78" s="1032">
        <v>0</v>
      </c>
      <c r="AE78" s="1032">
        <v>0</v>
      </c>
      <c r="AF78" s="1033">
        <v>0</v>
      </c>
      <c r="AG78" s="1034">
        <f t="shared" si="4"/>
        <v>0</v>
      </c>
      <c r="AH78" s="1032">
        <v>0</v>
      </c>
      <c r="AI78" s="1033">
        <v>0</v>
      </c>
      <c r="AJ78" s="1032">
        <v>0</v>
      </c>
      <c r="AK78" s="1032">
        <v>0</v>
      </c>
      <c r="AL78" s="1033">
        <v>0</v>
      </c>
      <c r="AM78" s="1034">
        <f t="shared" si="5"/>
        <v>0</v>
      </c>
      <c r="AN78" s="1032">
        <v>0</v>
      </c>
      <c r="AO78" s="1033">
        <v>0</v>
      </c>
      <c r="AP78" s="1032">
        <v>0</v>
      </c>
      <c r="AQ78" s="1033">
        <v>0</v>
      </c>
      <c r="AR78" s="1032">
        <v>0</v>
      </c>
      <c r="AS78" s="1034">
        <f t="shared" si="6"/>
        <v>0</v>
      </c>
      <c r="AT78" s="1032">
        <v>0</v>
      </c>
      <c r="AU78" s="1033">
        <v>0</v>
      </c>
      <c r="AV78" s="1032">
        <v>0</v>
      </c>
      <c r="AW78" s="1033">
        <v>0</v>
      </c>
      <c r="AX78" s="1032">
        <v>0</v>
      </c>
      <c r="AY78" s="1034">
        <f t="shared" si="7"/>
        <v>0</v>
      </c>
      <c r="AZ78" s="1033">
        <v>0</v>
      </c>
      <c r="BA78" s="1032">
        <v>0</v>
      </c>
      <c r="BB78" s="1033">
        <v>0</v>
      </c>
      <c r="BC78" s="1032">
        <v>0</v>
      </c>
      <c r="BD78" s="1033">
        <v>0</v>
      </c>
      <c r="BE78" s="1034">
        <f t="shared" si="8"/>
        <v>0</v>
      </c>
      <c r="BF78" s="1033">
        <v>0</v>
      </c>
      <c r="BG78" s="1032">
        <v>0</v>
      </c>
      <c r="BH78" s="1033">
        <v>0</v>
      </c>
      <c r="BI78" s="1032">
        <v>0</v>
      </c>
      <c r="BJ78" s="1033">
        <v>0</v>
      </c>
      <c r="BK78" s="1034">
        <f t="shared" si="9"/>
        <v>0</v>
      </c>
      <c r="BL78" s="1033">
        <v>0</v>
      </c>
      <c r="BM78" s="1032">
        <v>0</v>
      </c>
      <c r="BN78" s="1033">
        <v>0</v>
      </c>
      <c r="BO78" s="1032">
        <v>0</v>
      </c>
      <c r="BP78" s="1033">
        <v>0</v>
      </c>
      <c r="BQ78" s="1034">
        <f t="shared" si="10"/>
        <v>0</v>
      </c>
      <c r="BR78" s="1033">
        <v>0</v>
      </c>
      <c r="BS78" s="1032">
        <v>0</v>
      </c>
      <c r="BT78" s="1033">
        <v>0</v>
      </c>
      <c r="BU78" s="1032">
        <v>0</v>
      </c>
      <c r="BV78" s="1033">
        <v>0</v>
      </c>
      <c r="BW78" s="1034">
        <f t="shared" si="11"/>
        <v>0</v>
      </c>
    </row>
    <row r="79" spans="1:75" ht="15" customHeight="1" x14ac:dyDescent="0.25">
      <c r="A79" s="1026"/>
      <c r="B79" s="1023" t="str">
        <f>'תקציב קבוע'!B166</f>
        <v>אחר</v>
      </c>
      <c r="C79" s="1031">
        <f>'תקציב קבוע'!E166</f>
        <v>0</v>
      </c>
      <c r="D79" s="1032">
        <v>0</v>
      </c>
      <c r="E79" s="1033">
        <v>0</v>
      </c>
      <c r="F79" s="1032">
        <v>0</v>
      </c>
      <c r="G79" s="1033">
        <v>0</v>
      </c>
      <c r="H79" s="1032">
        <v>0</v>
      </c>
      <c r="I79" s="1034">
        <f t="shared" si="0"/>
        <v>0</v>
      </c>
      <c r="J79" s="1033">
        <v>0</v>
      </c>
      <c r="K79" s="1032">
        <v>0</v>
      </c>
      <c r="L79" s="1033">
        <v>0</v>
      </c>
      <c r="M79" s="1032">
        <v>0</v>
      </c>
      <c r="N79" s="1033">
        <v>0</v>
      </c>
      <c r="O79" s="1034">
        <f t="shared" si="1"/>
        <v>0</v>
      </c>
      <c r="P79" s="1032">
        <v>0</v>
      </c>
      <c r="Q79" s="1033">
        <v>0</v>
      </c>
      <c r="R79" s="1032">
        <v>0</v>
      </c>
      <c r="S79" s="1033">
        <v>0</v>
      </c>
      <c r="T79" s="1032">
        <v>0</v>
      </c>
      <c r="U79" s="1034">
        <f t="shared" si="2"/>
        <v>0</v>
      </c>
      <c r="V79" s="1033">
        <v>0</v>
      </c>
      <c r="W79" s="1032">
        <v>0</v>
      </c>
      <c r="X79" s="1033">
        <v>0</v>
      </c>
      <c r="Y79" s="1032">
        <v>0</v>
      </c>
      <c r="Z79" s="1033">
        <v>0</v>
      </c>
      <c r="AA79" s="1034">
        <f t="shared" si="3"/>
        <v>0</v>
      </c>
      <c r="AB79" s="1032">
        <v>0</v>
      </c>
      <c r="AC79" s="1033">
        <v>0</v>
      </c>
      <c r="AD79" s="1032">
        <v>0</v>
      </c>
      <c r="AE79" s="1032">
        <v>0</v>
      </c>
      <c r="AF79" s="1033">
        <v>0</v>
      </c>
      <c r="AG79" s="1034">
        <f t="shared" si="4"/>
        <v>0</v>
      </c>
      <c r="AH79" s="1032">
        <v>0</v>
      </c>
      <c r="AI79" s="1033">
        <v>0</v>
      </c>
      <c r="AJ79" s="1032">
        <v>0</v>
      </c>
      <c r="AK79" s="1032">
        <v>0</v>
      </c>
      <c r="AL79" s="1033">
        <v>0</v>
      </c>
      <c r="AM79" s="1034">
        <f t="shared" si="5"/>
        <v>0</v>
      </c>
      <c r="AN79" s="1032">
        <v>0</v>
      </c>
      <c r="AO79" s="1033">
        <v>0</v>
      </c>
      <c r="AP79" s="1032">
        <v>0</v>
      </c>
      <c r="AQ79" s="1033">
        <v>0</v>
      </c>
      <c r="AR79" s="1032">
        <v>0</v>
      </c>
      <c r="AS79" s="1034">
        <f t="shared" si="6"/>
        <v>0</v>
      </c>
      <c r="AT79" s="1032">
        <v>0</v>
      </c>
      <c r="AU79" s="1033">
        <v>0</v>
      </c>
      <c r="AV79" s="1032">
        <v>0</v>
      </c>
      <c r="AW79" s="1033">
        <v>0</v>
      </c>
      <c r="AX79" s="1032">
        <v>0</v>
      </c>
      <c r="AY79" s="1034">
        <f t="shared" si="7"/>
        <v>0</v>
      </c>
      <c r="AZ79" s="1033">
        <v>0</v>
      </c>
      <c r="BA79" s="1032">
        <v>0</v>
      </c>
      <c r="BB79" s="1033">
        <v>0</v>
      </c>
      <c r="BC79" s="1032">
        <v>0</v>
      </c>
      <c r="BD79" s="1033">
        <v>0</v>
      </c>
      <c r="BE79" s="1034">
        <f t="shared" si="8"/>
        <v>0</v>
      </c>
      <c r="BF79" s="1033">
        <v>0</v>
      </c>
      <c r="BG79" s="1032">
        <v>0</v>
      </c>
      <c r="BH79" s="1033">
        <v>0</v>
      </c>
      <c r="BI79" s="1032">
        <v>0</v>
      </c>
      <c r="BJ79" s="1033">
        <v>0</v>
      </c>
      <c r="BK79" s="1034">
        <f t="shared" si="9"/>
        <v>0</v>
      </c>
      <c r="BL79" s="1033">
        <v>0</v>
      </c>
      <c r="BM79" s="1032">
        <v>0</v>
      </c>
      <c r="BN79" s="1033">
        <v>0</v>
      </c>
      <c r="BO79" s="1032">
        <v>0</v>
      </c>
      <c r="BP79" s="1033">
        <v>0</v>
      </c>
      <c r="BQ79" s="1034">
        <f t="shared" si="10"/>
        <v>0</v>
      </c>
      <c r="BR79" s="1033">
        <v>0</v>
      </c>
      <c r="BS79" s="1032">
        <v>0</v>
      </c>
      <c r="BT79" s="1033">
        <v>0</v>
      </c>
      <c r="BU79" s="1032">
        <v>0</v>
      </c>
      <c r="BV79" s="1033">
        <v>0</v>
      </c>
      <c r="BW79" s="1034">
        <f t="shared" si="11"/>
        <v>0</v>
      </c>
    </row>
    <row r="80" spans="1:75" ht="15" customHeight="1" x14ac:dyDescent="0.25">
      <c r="A80" s="1026"/>
      <c r="B80" s="1035" t="str">
        <f>'תקציב קבוע'!D169</f>
        <v>חגים ודת</v>
      </c>
      <c r="C80" s="1031">
        <f>'תקציב קבוע'!E169</f>
        <v>0</v>
      </c>
      <c r="D80" s="1032">
        <v>0</v>
      </c>
      <c r="E80" s="1033">
        <v>0</v>
      </c>
      <c r="F80" s="1032">
        <v>0</v>
      </c>
      <c r="G80" s="1033">
        <v>0</v>
      </c>
      <c r="H80" s="1032">
        <v>0</v>
      </c>
      <c r="I80" s="1034">
        <f t="shared" si="0"/>
        <v>0</v>
      </c>
      <c r="J80" s="1033">
        <v>0</v>
      </c>
      <c r="K80" s="1032">
        <v>0</v>
      </c>
      <c r="L80" s="1033">
        <v>0</v>
      </c>
      <c r="M80" s="1032">
        <v>0</v>
      </c>
      <c r="N80" s="1033">
        <v>0</v>
      </c>
      <c r="O80" s="1034">
        <f t="shared" si="1"/>
        <v>0</v>
      </c>
      <c r="P80" s="1032">
        <v>0</v>
      </c>
      <c r="Q80" s="1033">
        <v>0</v>
      </c>
      <c r="R80" s="1032">
        <v>0</v>
      </c>
      <c r="S80" s="1033">
        <v>0</v>
      </c>
      <c r="T80" s="1032">
        <v>0</v>
      </c>
      <c r="U80" s="1034">
        <f t="shared" si="2"/>
        <v>0</v>
      </c>
      <c r="V80" s="1033">
        <v>0</v>
      </c>
      <c r="W80" s="1032">
        <v>0</v>
      </c>
      <c r="X80" s="1033">
        <v>0</v>
      </c>
      <c r="Y80" s="1032">
        <v>0</v>
      </c>
      <c r="Z80" s="1033">
        <v>0</v>
      </c>
      <c r="AA80" s="1034">
        <f t="shared" si="3"/>
        <v>0</v>
      </c>
      <c r="AB80" s="1032">
        <v>0</v>
      </c>
      <c r="AC80" s="1033">
        <v>0</v>
      </c>
      <c r="AD80" s="1032">
        <v>0</v>
      </c>
      <c r="AE80" s="1032">
        <v>0</v>
      </c>
      <c r="AF80" s="1033">
        <v>0</v>
      </c>
      <c r="AG80" s="1034">
        <f t="shared" si="4"/>
        <v>0</v>
      </c>
      <c r="AH80" s="1032">
        <v>0</v>
      </c>
      <c r="AI80" s="1033">
        <v>0</v>
      </c>
      <c r="AJ80" s="1032">
        <v>0</v>
      </c>
      <c r="AK80" s="1032">
        <v>0</v>
      </c>
      <c r="AL80" s="1033">
        <v>0</v>
      </c>
      <c r="AM80" s="1034">
        <f t="shared" si="5"/>
        <v>0</v>
      </c>
      <c r="AN80" s="1032">
        <v>0</v>
      </c>
      <c r="AO80" s="1033">
        <v>0</v>
      </c>
      <c r="AP80" s="1032">
        <v>0</v>
      </c>
      <c r="AQ80" s="1033">
        <v>0</v>
      </c>
      <c r="AR80" s="1032">
        <v>0</v>
      </c>
      <c r="AS80" s="1034">
        <f t="shared" si="6"/>
        <v>0</v>
      </c>
      <c r="AT80" s="1032">
        <v>0</v>
      </c>
      <c r="AU80" s="1033">
        <v>0</v>
      </c>
      <c r="AV80" s="1032">
        <v>0</v>
      </c>
      <c r="AW80" s="1033">
        <v>0</v>
      </c>
      <c r="AX80" s="1032">
        <v>0</v>
      </c>
      <c r="AY80" s="1034">
        <f t="shared" si="7"/>
        <v>0</v>
      </c>
      <c r="AZ80" s="1033">
        <v>0</v>
      </c>
      <c r="BA80" s="1032">
        <v>0</v>
      </c>
      <c r="BB80" s="1033">
        <v>0</v>
      </c>
      <c r="BC80" s="1032">
        <v>0</v>
      </c>
      <c r="BD80" s="1033">
        <v>0</v>
      </c>
      <c r="BE80" s="1034">
        <f t="shared" si="8"/>
        <v>0</v>
      </c>
      <c r="BF80" s="1033">
        <v>0</v>
      </c>
      <c r="BG80" s="1032">
        <v>0</v>
      </c>
      <c r="BH80" s="1033">
        <v>0</v>
      </c>
      <c r="BI80" s="1032">
        <v>0</v>
      </c>
      <c r="BJ80" s="1033">
        <v>0</v>
      </c>
      <c r="BK80" s="1034">
        <f t="shared" si="9"/>
        <v>0</v>
      </c>
      <c r="BL80" s="1033">
        <v>0</v>
      </c>
      <c r="BM80" s="1032">
        <v>0</v>
      </c>
      <c r="BN80" s="1033">
        <v>0</v>
      </c>
      <c r="BO80" s="1032">
        <v>0</v>
      </c>
      <c r="BP80" s="1033">
        <v>0</v>
      </c>
      <c r="BQ80" s="1034">
        <f t="shared" si="10"/>
        <v>0</v>
      </c>
      <c r="BR80" s="1033">
        <v>0</v>
      </c>
      <c r="BS80" s="1032">
        <v>0</v>
      </c>
      <c r="BT80" s="1033">
        <v>0</v>
      </c>
      <c r="BU80" s="1032">
        <v>0</v>
      </c>
      <c r="BV80" s="1033">
        <v>0</v>
      </c>
      <c r="BW80" s="1034">
        <f t="shared" si="11"/>
        <v>0</v>
      </c>
    </row>
    <row r="81" spans="1:75" ht="15" customHeight="1" x14ac:dyDescent="0.25">
      <c r="A81" s="1026"/>
      <c r="B81" s="1035" t="str">
        <f>'תקציב קבוע'!D170</f>
        <v>מתנות</v>
      </c>
      <c r="C81" s="1031">
        <f>'תקציב קבוע'!E170</f>
        <v>0</v>
      </c>
      <c r="D81" s="1032">
        <v>0</v>
      </c>
      <c r="E81" s="1033">
        <v>0</v>
      </c>
      <c r="F81" s="1032">
        <v>0</v>
      </c>
      <c r="G81" s="1033">
        <v>0</v>
      </c>
      <c r="H81" s="1032">
        <v>0</v>
      </c>
      <c r="I81" s="1034">
        <f t="shared" si="0"/>
        <v>0</v>
      </c>
      <c r="J81" s="1033">
        <v>0</v>
      </c>
      <c r="K81" s="1032">
        <v>0</v>
      </c>
      <c r="L81" s="1033">
        <v>0</v>
      </c>
      <c r="M81" s="1032">
        <v>0</v>
      </c>
      <c r="N81" s="1033">
        <v>0</v>
      </c>
      <c r="O81" s="1034">
        <f t="shared" si="1"/>
        <v>0</v>
      </c>
      <c r="P81" s="1032">
        <v>0</v>
      </c>
      <c r="Q81" s="1033">
        <v>0</v>
      </c>
      <c r="R81" s="1032">
        <v>0</v>
      </c>
      <c r="S81" s="1033">
        <v>0</v>
      </c>
      <c r="T81" s="1032">
        <v>0</v>
      </c>
      <c r="U81" s="1034">
        <f t="shared" si="2"/>
        <v>0</v>
      </c>
      <c r="V81" s="1033">
        <v>0</v>
      </c>
      <c r="W81" s="1032">
        <v>0</v>
      </c>
      <c r="X81" s="1033">
        <v>0</v>
      </c>
      <c r="Y81" s="1032">
        <v>0</v>
      </c>
      <c r="Z81" s="1033">
        <v>0</v>
      </c>
      <c r="AA81" s="1034">
        <f t="shared" si="3"/>
        <v>0</v>
      </c>
      <c r="AB81" s="1032">
        <v>0</v>
      </c>
      <c r="AC81" s="1033">
        <v>0</v>
      </c>
      <c r="AD81" s="1032">
        <v>0</v>
      </c>
      <c r="AE81" s="1032">
        <v>0</v>
      </c>
      <c r="AF81" s="1033">
        <v>0</v>
      </c>
      <c r="AG81" s="1034">
        <f t="shared" si="4"/>
        <v>0</v>
      </c>
      <c r="AH81" s="1032">
        <v>0</v>
      </c>
      <c r="AI81" s="1033">
        <v>0</v>
      </c>
      <c r="AJ81" s="1032">
        <v>0</v>
      </c>
      <c r="AK81" s="1032">
        <v>0</v>
      </c>
      <c r="AL81" s="1033">
        <v>0</v>
      </c>
      <c r="AM81" s="1034">
        <f t="shared" si="5"/>
        <v>0</v>
      </c>
      <c r="AN81" s="1032">
        <v>0</v>
      </c>
      <c r="AO81" s="1033">
        <v>0</v>
      </c>
      <c r="AP81" s="1032">
        <v>0</v>
      </c>
      <c r="AQ81" s="1033">
        <v>0</v>
      </c>
      <c r="AR81" s="1032">
        <v>0</v>
      </c>
      <c r="AS81" s="1034">
        <f t="shared" si="6"/>
        <v>0</v>
      </c>
      <c r="AT81" s="1032">
        <v>0</v>
      </c>
      <c r="AU81" s="1033">
        <v>0</v>
      </c>
      <c r="AV81" s="1032">
        <v>0</v>
      </c>
      <c r="AW81" s="1033">
        <v>0</v>
      </c>
      <c r="AX81" s="1032">
        <v>0</v>
      </c>
      <c r="AY81" s="1034">
        <f t="shared" si="7"/>
        <v>0</v>
      </c>
      <c r="AZ81" s="1033">
        <v>0</v>
      </c>
      <c r="BA81" s="1032">
        <v>0</v>
      </c>
      <c r="BB81" s="1033">
        <v>0</v>
      </c>
      <c r="BC81" s="1032">
        <v>0</v>
      </c>
      <c r="BD81" s="1033">
        <v>0</v>
      </c>
      <c r="BE81" s="1034">
        <f t="shared" si="8"/>
        <v>0</v>
      </c>
      <c r="BF81" s="1033">
        <v>0</v>
      </c>
      <c r="BG81" s="1032">
        <v>0</v>
      </c>
      <c r="BH81" s="1033">
        <v>0</v>
      </c>
      <c r="BI81" s="1032">
        <v>0</v>
      </c>
      <c r="BJ81" s="1033">
        <v>0</v>
      </c>
      <c r="BK81" s="1034">
        <f t="shared" si="9"/>
        <v>0</v>
      </c>
      <c r="BL81" s="1033">
        <v>0</v>
      </c>
      <c r="BM81" s="1032">
        <v>0</v>
      </c>
      <c r="BN81" s="1033">
        <v>0</v>
      </c>
      <c r="BO81" s="1032">
        <v>0</v>
      </c>
      <c r="BP81" s="1033">
        <v>0</v>
      </c>
      <c r="BQ81" s="1034">
        <f t="shared" si="10"/>
        <v>0</v>
      </c>
      <c r="BR81" s="1033">
        <v>0</v>
      </c>
      <c r="BS81" s="1032">
        <v>0</v>
      </c>
      <c r="BT81" s="1033">
        <v>0</v>
      </c>
      <c r="BU81" s="1032">
        <v>0</v>
      </c>
      <c r="BV81" s="1033">
        <v>0</v>
      </c>
      <c r="BW81" s="1034">
        <f t="shared" si="11"/>
        <v>0</v>
      </c>
    </row>
    <row r="82" spans="1:75" ht="15" customHeight="1" x14ac:dyDescent="0.25">
      <c r="A82" s="1026"/>
      <c r="B82" s="1035" t="str">
        <f>'תקציב קבוע'!D171</f>
        <v>ביגוד והנעלה</v>
      </c>
      <c r="C82" s="1031">
        <f>'תקציב קבוע'!E171</f>
        <v>0</v>
      </c>
      <c r="D82" s="1032">
        <v>0</v>
      </c>
      <c r="E82" s="1033">
        <v>0</v>
      </c>
      <c r="F82" s="1032">
        <v>0</v>
      </c>
      <c r="G82" s="1033">
        <v>0</v>
      </c>
      <c r="H82" s="1032">
        <v>0</v>
      </c>
      <c r="I82" s="1034">
        <f t="shared" si="0"/>
        <v>0</v>
      </c>
      <c r="J82" s="1033">
        <v>0</v>
      </c>
      <c r="K82" s="1032">
        <v>0</v>
      </c>
      <c r="L82" s="1033">
        <v>0</v>
      </c>
      <c r="M82" s="1032">
        <v>0</v>
      </c>
      <c r="N82" s="1033">
        <v>0</v>
      </c>
      <c r="O82" s="1034">
        <f t="shared" si="1"/>
        <v>0</v>
      </c>
      <c r="P82" s="1032">
        <v>0</v>
      </c>
      <c r="Q82" s="1033">
        <v>0</v>
      </c>
      <c r="R82" s="1032">
        <v>0</v>
      </c>
      <c r="S82" s="1033">
        <v>0</v>
      </c>
      <c r="T82" s="1032">
        <v>0</v>
      </c>
      <c r="U82" s="1034">
        <f t="shared" si="2"/>
        <v>0</v>
      </c>
      <c r="V82" s="1033">
        <v>0</v>
      </c>
      <c r="W82" s="1032">
        <v>0</v>
      </c>
      <c r="X82" s="1033">
        <v>0</v>
      </c>
      <c r="Y82" s="1032">
        <v>0</v>
      </c>
      <c r="Z82" s="1033">
        <v>0</v>
      </c>
      <c r="AA82" s="1034">
        <f t="shared" si="3"/>
        <v>0</v>
      </c>
      <c r="AB82" s="1032">
        <v>0</v>
      </c>
      <c r="AC82" s="1033">
        <v>0</v>
      </c>
      <c r="AD82" s="1032">
        <v>0</v>
      </c>
      <c r="AE82" s="1032">
        <v>0</v>
      </c>
      <c r="AF82" s="1033">
        <v>0</v>
      </c>
      <c r="AG82" s="1034">
        <f t="shared" si="4"/>
        <v>0</v>
      </c>
      <c r="AH82" s="1032">
        <v>0</v>
      </c>
      <c r="AI82" s="1033">
        <v>0</v>
      </c>
      <c r="AJ82" s="1032">
        <v>0</v>
      </c>
      <c r="AK82" s="1032">
        <v>0</v>
      </c>
      <c r="AL82" s="1033">
        <v>0</v>
      </c>
      <c r="AM82" s="1034">
        <f t="shared" si="5"/>
        <v>0</v>
      </c>
      <c r="AN82" s="1032">
        <v>0</v>
      </c>
      <c r="AO82" s="1033">
        <v>0</v>
      </c>
      <c r="AP82" s="1032">
        <v>0</v>
      </c>
      <c r="AQ82" s="1033">
        <v>0</v>
      </c>
      <c r="AR82" s="1032">
        <v>0</v>
      </c>
      <c r="AS82" s="1034">
        <f t="shared" si="6"/>
        <v>0</v>
      </c>
      <c r="AT82" s="1032">
        <v>0</v>
      </c>
      <c r="AU82" s="1033">
        <v>0</v>
      </c>
      <c r="AV82" s="1032">
        <v>0</v>
      </c>
      <c r="AW82" s="1033">
        <v>0</v>
      </c>
      <c r="AX82" s="1032">
        <v>0</v>
      </c>
      <c r="AY82" s="1034">
        <f t="shared" si="7"/>
        <v>0</v>
      </c>
      <c r="AZ82" s="1033">
        <v>0</v>
      </c>
      <c r="BA82" s="1032">
        <v>0</v>
      </c>
      <c r="BB82" s="1033">
        <v>0</v>
      </c>
      <c r="BC82" s="1032">
        <v>0</v>
      </c>
      <c r="BD82" s="1033">
        <v>0</v>
      </c>
      <c r="BE82" s="1034">
        <f t="shared" si="8"/>
        <v>0</v>
      </c>
      <c r="BF82" s="1033">
        <v>0</v>
      </c>
      <c r="BG82" s="1032">
        <v>0</v>
      </c>
      <c r="BH82" s="1033">
        <v>0</v>
      </c>
      <c r="BI82" s="1032">
        <v>0</v>
      </c>
      <c r="BJ82" s="1033">
        <v>0</v>
      </c>
      <c r="BK82" s="1034">
        <f t="shared" si="9"/>
        <v>0</v>
      </c>
      <c r="BL82" s="1033">
        <v>0</v>
      </c>
      <c r="BM82" s="1032">
        <v>0</v>
      </c>
      <c r="BN82" s="1033">
        <v>0</v>
      </c>
      <c r="BO82" s="1032">
        <v>0</v>
      </c>
      <c r="BP82" s="1033">
        <v>0</v>
      </c>
      <c r="BQ82" s="1034">
        <f t="shared" si="10"/>
        <v>0</v>
      </c>
      <c r="BR82" s="1033">
        <v>0</v>
      </c>
      <c r="BS82" s="1032">
        <v>0</v>
      </c>
      <c r="BT82" s="1033">
        <v>0</v>
      </c>
      <c r="BU82" s="1032">
        <v>0</v>
      </c>
      <c r="BV82" s="1033">
        <v>0</v>
      </c>
      <c r="BW82" s="1034">
        <f t="shared" si="11"/>
        <v>0</v>
      </c>
    </row>
    <row r="83" spans="1:75" ht="15" customHeight="1" x14ac:dyDescent="0.25">
      <c r="A83" s="1026"/>
      <c r="B83" s="1035" t="str">
        <f>'תקציב קבוע'!D172</f>
        <v>חשמל</v>
      </c>
      <c r="C83" s="1031">
        <f>'תקציב קבוע'!E172</f>
        <v>0</v>
      </c>
      <c r="D83" s="1032">
        <v>0</v>
      </c>
      <c r="E83" s="1033">
        <v>0</v>
      </c>
      <c r="F83" s="1032">
        <v>0</v>
      </c>
      <c r="G83" s="1033">
        <v>0</v>
      </c>
      <c r="H83" s="1032">
        <v>0</v>
      </c>
      <c r="I83" s="1034">
        <f t="shared" si="0"/>
        <v>0</v>
      </c>
      <c r="J83" s="1033">
        <v>0</v>
      </c>
      <c r="K83" s="1032">
        <v>0</v>
      </c>
      <c r="L83" s="1033">
        <v>0</v>
      </c>
      <c r="M83" s="1032">
        <v>0</v>
      </c>
      <c r="N83" s="1033">
        <v>0</v>
      </c>
      <c r="O83" s="1034">
        <f t="shared" si="1"/>
        <v>0</v>
      </c>
      <c r="P83" s="1032">
        <v>0</v>
      </c>
      <c r="Q83" s="1033">
        <v>0</v>
      </c>
      <c r="R83" s="1032">
        <v>0</v>
      </c>
      <c r="S83" s="1033">
        <v>0</v>
      </c>
      <c r="T83" s="1032">
        <v>0</v>
      </c>
      <c r="U83" s="1034">
        <f t="shared" si="2"/>
        <v>0</v>
      </c>
      <c r="V83" s="1033">
        <v>0</v>
      </c>
      <c r="W83" s="1032">
        <v>0</v>
      </c>
      <c r="X83" s="1033">
        <v>0</v>
      </c>
      <c r="Y83" s="1032">
        <v>0</v>
      </c>
      <c r="Z83" s="1033">
        <v>0</v>
      </c>
      <c r="AA83" s="1034">
        <f t="shared" si="3"/>
        <v>0</v>
      </c>
      <c r="AB83" s="1032">
        <v>0</v>
      </c>
      <c r="AC83" s="1033">
        <v>0</v>
      </c>
      <c r="AD83" s="1032">
        <v>0</v>
      </c>
      <c r="AE83" s="1032">
        <v>0</v>
      </c>
      <c r="AF83" s="1033">
        <v>0</v>
      </c>
      <c r="AG83" s="1034">
        <f t="shared" si="4"/>
        <v>0</v>
      </c>
      <c r="AH83" s="1032">
        <v>0</v>
      </c>
      <c r="AI83" s="1033">
        <v>0</v>
      </c>
      <c r="AJ83" s="1032">
        <v>0</v>
      </c>
      <c r="AK83" s="1032">
        <v>0</v>
      </c>
      <c r="AL83" s="1033">
        <v>0</v>
      </c>
      <c r="AM83" s="1034">
        <f t="shared" si="5"/>
        <v>0</v>
      </c>
      <c r="AN83" s="1032">
        <v>0</v>
      </c>
      <c r="AO83" s="1033">
        <v>0</v>
      </c>
      <c r="AP83" s="1032">
        <v>0</v>
      </c>
      <c r="AQ83" s="1033">
        <v>0</v>
      </c>
      <c r="AR83" s="1032">
        <v>0</v>
      </c>
      <c r="AS83" s="1034">
        <f t="shared" si="6"/>
        <v>0</v>
      </c>
      <c r="AT83" s="1032">
        <v>0</v>
      </c>
      <c r="AU83" s="1033">
        <v>0</v>
      </c>
      <c r="AV83" s="1032">
        <v>0</v>
      </c>
      <c r="AW83" s="1033">
        <v>0</v>
      </c>
      <c r="AX83" s="1032">
        <v>0</v>
      </c>
      <c r="AY83" s="1034">
        <f t="shared" si="7"/>
        <v>0</v>
      </c>
      <c r="AZ83" s="1033">
        <v>0</v>
      </c>
      <c r="BA83" s="1032">
        <v>0</v>
      </c>
      <c r="BB83" s="1033">
        <v>0</v>
      </c>
      <c r="BC83" s="1032">
        <v>0</v>
      </c>
      <c r="BD83" s="1033">
        <v>0</v>
      </c>
      <c r="BE83" s="1034">
        <f t="shared" si="8"/>
        <v>0</v>
      </c>
      <c r="BF83" s="1033">
        <v>0</v>
      </c>
      <c r="BG83" s="1032">
        <v>0</v>
      </c>
      <c r="BH83" s="1033">
        <v>0</v>
      </c>
      <c r="BI83" s="1032">
        <v>0</v>
      </c>
      <c r="BJ83" s="1033">
        <v>0</v>
      </c>
      <c r="BK83" s="1034">
        <f t="shared" si="9"/>
        <v>0</v>
      </c>
      <c r="BL83" s="1033">
        <v>0</v>
      </c>
      <c r="BM83" s="1032">
        <v>0</v>
      </c>
      <c r="BN83" s="1033">
        <v>0</v>
      </c>
      <c r="BO83" s="1032">
        <v>0</v>
      </c>
      <c r="BP83" s="1033">
        <v>0</v>
      </c>
      <c r="BQ83" s="1034">
        <f t="shared" si="10"/>
        <v>0</v>
      </c>
      <c r="BR83" s="1033">
        <v>0</v>
      </c>
      <c r="BS83" s="1032">
        <v>0</v>
      </c>
      <c r="BT83" s="1033">
        <v>0</v>
      </c>
      <c r="BU83" s="1032">
        <v>0</v>
      </c>
      <c r="BV83" s="1033">
        <v>0</v>
      </c>
      <c r="BW83" s="1034">
        <f t="shared" si="11"/>
        <v>0</v>
      </c>
    </row>
    <row r="84" spans="1:75" ht="15" customHeight="1" x14ac:dyDescent="0.25">
      <c r="A84" s="1026"/>
      <c r="B84" s="1035" t="str">
        <f>'תקציב קבוע'!D173</f>
        <v>מים</v>
      </c>
      <c r="C84" s="1031">
        <f>'תקציב קבוע'!E173</f>
        <v>0</v>
      </c>
      <c r="D84" s="1032">
        <v>0</v>
      </c>
      <c r="E84" s="1033">
        <v>0</v>
      </c>
      <c r="F84" s="1032">
        <v>0</v>
      </c>
      <c r="G84" s="1033">
        <v>0</v>
      </c>
      <c r="H84" s="1032">
        <v>0</v>
      </c>
      <c r="I84" s="1034">
        <f t="shared" si="0"/>
        <v>0</v>
      </c>
      <c r="J84" s="1033">
        <v>0</v>
      </c>
      <c r="K84" s="1032">
        <v>0</v>
      </c>
      <c r="L84" s="1033">
        <v>0</v>
      </c>
      <c r="M84" s="1032">
        <v>0</v>
      </c>
      <c r="N84" s="1033">
        <v>0</v>
      </c>
      <c r="O84" s="1034">
        <f t="shared" si="1"/>
        <v>0</v>
      </c>
      <c r="P84" s="1032">
        <v>0</v>
      </c>
      <c r="Q84" s="1033">
        <v>0</v>
      </c>
      <c r="R84" s="1032">
        <v>0</v>
      </c>
      <c r="S84" s="1033">
        <v>0</v>
      </c>
      <c r="T84" s="1032">
        <v>0</v>
      </c>
      <c r="U84" s="1034">
        <f t="shared" si="2"/>
        <v>0</v>
      </c>
      <c r="V84" s="1033">
        <v>0</v>
      </c>
      <c r="W84" s="1032">
        <v>0</v>
      </c>
      <c r="X84" s="1033">
        <v>0</v>
      </c>
      <c r="Y84" s="1032">
        <v>0</v>
      </c>
      <c r="Z84" s="1033">
        <v>0</v>
      </c>
      <c r="AA84" s="1034">
        <f t="shared" si="3"/>
        <v>0</v>
      </c>
      <c r="AB84" s="1032">
        <v>0</v>
      </c>
      <c r="AC84" s="1033">
        <v>0</v>
      </c>
      <c r="AD84" s="1032">
        <v>0</v>
      </c>
      <c r="AE84" s="1032">
        <v>0</v>
      </c>
      <c r="AF84" s="1033">
        <v>0</v>
      </c>
      <c r="AG84" s="1034">
        <f t="shared" si="4"/>
        <v>0</v>
      </c>
      <c r="AH84" s="1032">
        <v>0</v>
      </c>
      <c r="AI84" s="1033">
        <v>0</v>
      </c>
      <c r="AJ84" s="1032">
        <v>0</v>
      </c>
      <c r="AK84" s="1032">
        <v>0</v>
      </c>
      <c r="AL84" s="1033">
        <v>0</v>
      </c>
      <c r="AM84" s="1034">
        <f t="shared" si="5"/>
        <v>0</v>
      </c>
      <c r="AN84" s="1032">
        <v>0</v>
      </c>
      <c r="AO84" s="1033">
        <v>0</v>
      </c>
      <c r="AP84" s="1032">
        <v>0</v>
      </c>
      <c r="AQ84" s="1033">
        <v>0</v>
      </c>
      <c r="AR84" s="1032">
        <v>0</v>
      </c>
      <c r="AS84" s="1034">
        <f t="shared" si="6"/>
        <v>0</v>
      </c>
      <c r="AT84" s="1032">
        <v>0</v>
      </c>
      <c r="AU84" s="1033">
        <v>0</v>
      </c>
      <c r="AV84" s="1032">
        <v>0</v>
      </c>
      <c r="AW84" s="1033">
        <v>0</v>
      </c>
      <c r="AX84" s="1032">
        <v>0</v>
      </c>
      <c r="AY84" s="1034">
        <f t="shared" si="7"/>
        <v>0</v>
      </c>
      <c r="AZ84" s="1033">
        <v>0</v>
      </c>
      <c r="BA84" s="1032">
        <v>0</v>
      </c>
      <c r="BB84" s="1033">
        <v>0</v>
      </c>
      <c r="BC84" s="1032">
        <v>0</v>
      </c>
      <c r="BD84" s="1033">
        <v>0</v>
      </c>
      <c r="BE84" s="1034">
        <f t="shared" si="8"/>
        <v>0</v>
      </c>
      <c r="BF84" s="1033">
        <v>0</v>
      </c>
      <c r="BG84" s="1032">
        <v>0</v>
      </c>
      <c r="BH84" s="1033">
        <v>0</v>
      </c>
      <c r="BI84" s="1032">
        <v>0</v>
      </c>
      <c r="BJ84" s="1033">
        <v>0</v>
      </c>
      <c r="BK84" s="1034">
        <f t="shared" si="9"/>
        <v>0</v>
      </c>
      <c r="BL84" s="1033">
        <v>0</v>
      </c>
      <c r="BM84" s="1032">
        <v>0</v>
      </c>
      <c r="BN84" s="1033">
        <v>0</v>
      </c>
      <c r="BO84" s="1032">
        <v>0</v>
      </c>
      <c r="BP84" s="1033">
        <v>0</v>
      </c>
      <c r="BQ84" s="1034">
        <f t="shared" si="10"/>
        <v>0</v>
      </c>
      <c r="BR84" s="1033">
        <v>0</v>
      </c>
      <c r="BS84" s="1032">
        <v>0</v>
      </c>
      <c r="BT84" s="1033">
        <v>0</v>
      </c>
      <c r="BU84" s="1032">
        <v>0</v>
      </c>
      <c r="BV84" s="1033">
        <v>0</v>
      </c>
      <c r="BW84" s="1034">
        <f t="shared" si="11"/>
        <v>0</v>
      </c>
    </row>
    <row r="85" spans="1:75" ht="15" customHeight="1" x14ac:dyDescent="0.25">
      <c r="A85" s="1026"/>
      <c r="B85" s="1035" t="str">
        <f>'תקציב קבוע'!D174</f>
        <v>אחר</v>
      </c>
      <c r="C85" s="1031">
        <f>'תקציב קבוע'!E174</f>
        <v>0</v>
      </c>
      <c r="D85" s="1032">
        <v>0</v>
      </c>
      <c r="E85" s="1033">
        <v>0</v>
      </c>
      <c r="F85" s="1032">
        <v>0</v>
      </c>
      <c r="G85" s="1033">
        <v>0</v>
      </c>
      <c r="H85" s="1032">
        <v>0</v>
      </c>
      <c r="I85" s="1034">
        <f t="shared" si="0"/>
        <v>0</v>
      </c>
      <c r="J85" s="1033">
        <v>0</v>
      </c>
      <c r="K85" s="1032">
        <v>0</v>
      </c>
      <c r="L85" s="1033">
        <v>0</v>
      </c>
      <c r="M85" s="1032">
        <v>0</v>
      </c>
      <c r="N85" s="1033">
        <v>0</v>
      </c>
      <c r="O85" s="1034">
        <f t="shared" si="1"/>
        <v>0</v>
      </c>
      <c r="P85" s="1032">
        <v>0</v>
      </c>
      <c r="Q85" s="1033">
        <v>0</v>
      </c>
      <c r="R85" s="1032">
        <v>0</v>
      </c>
      <c r="S85" s="1033">
        <v>0</v>
      </c>
      <c r="T85" s="1032">
        <v>0</v>
      </c>
      <c r="U85" s="1034">
        <f t="shared" si="2"/>
        <v>0</v>
      </c>
      <c r="V85" s="1033">
        <v>0</v>
      </c>
      <c r="W85" s="1032">
        <v>0</v>
      </c>
      <c r="X85" s="1033">
        <v>0</v>
      </c>
      <c r="Y85" s="1032">
        <v>0</v>
      </c>
      <c r="Z85" s="1033">
        <v>0</v>
      </c>
      <c r="AA85" s="1034">
        <f t="shared" si="3"/>
        <v>0</v>
      </c>
      <c r="AB85" s="1032">
        <v>0</v>
      </c>
      <c r="AC85" s="1033">
        <v>0</v>
      </c>
      <c r="AD85" s="1032">
        <v>0</v>
      </c>
      <c r="AE85" s="1032">
        <v>0</v>
      </c>
      <c r="AF85" s="1033">
        <v>0</v>
      </c>
      <c r="AG85" s="1034">
        <f t="shared" si="4"/>
        <v>0</v>
      </c>
      <c r="AH85" s="1032">
        <v>0</v>
      </c>
      <c r="AI85" s="1033">
        <v>0</v>
      </c>
      <c r="AJ85" s="1032">
        <v>0</v>
      </c>
      <c r="AK85" s="1032">
        <v>0</v>
      </c>
      <c r="AL85" s="1033">
        <v>0</v>
      </c>
      <c r="AM85" s="1034">
        <f t="shared" si="5"/>
        <v>0</v>
      </c>
      <c r="AN85" s="1032">
        <v>0</v>
      </c>
      <c r="AO85" s="1033">
        <v>0</v>
      </c>
      <c r="AP85" s="1032">
        <v>0</v>
      </c>
      <c r="AQ85" s="1033">
        <v>0</v>
      </c>
      <c r="AR85" s="1032">
        <v>0</v>
      </c>
      <c r="AS85" s="1034">
        <f t="shared" si="6"/>
        <v>0</v>
      </c>
      <c r="AT85" s="1032">
        <v>0</v>
      </c>
      <c r="AU85" s="1033">
        <v>0</v>
      </c>
      <c r="AV85" s="1032">
        <v>0</v>
      </c>
      <c r="AW85" s="1033">
        <v>0</v>
      </c>
      <c r="AX85" s="1032">
        <v>0</v>
      </c>
      <c r="AY85" s="1034">
        <f t="shared" si="7"/>
        <v>0</v>
      </c>
      <c r="AZ85" s="1033">
        <v>0</v>
      </c>
      <c r="BA85" s="1032">
        <v>0</v>
      </c>
      <c r="BB85" s="1033">
        <v>0</v>
      </c>
      <c r="BC85" s="1032">
        <v>0</v>
      </c>
      <c r="BD85" s="1033">
        <v>0</v>
      </c>
      <c r="BE85" s="1034">
        <f t="shared" si="8"/>
        <v>0</v>
      </c>
      <c r="BF85" s="1033">
        <v>0</v>
      </c>
      <c r="BG85" s="1032">
        <v>0</v>
      </c>
      <c r="BH85" s="1033">
        <v>0</v>
      </c>
      <c r="BI85" s="1032">
        <v>0</v>
      </c>
      <c r="BJ85" s="1033">
        <v>0</v>
      </c>
      <c r="BK85" s="1034">
        <f t="shared" si="9"/>
        <v>0</v>
      </c>
      <c r="BL85" s="1033">
        <v>0</v>
      </c>
      <c r="BM85" s="1032">
        <v>0</v>
      </c>
      <c r="BN85" s="1033">
        <v>0</v>
      </c>
      <c r="BO85" s="1032">
        <v>0</v>
      </c>
      <c r="BP85" s="1033">
        <v>0</v>
      </c>
      <c r="BQ85" s="1034">
        <f t="shared" si="10"/>
        <v>0</v>
      </c>
      <c r="BR85" s="1033">
        <v>0</v>
      </c>
      <c r="BS85" s="1032">
        <v>0</v>
      </c>
      <c r="BT85" s="1033">
        <v>0</v>
      </c>
      <c r="BU85" s="1032">
        <v>0</v>
      </c>
      <c r="BV85" s="1033">
        <v>0</v>
      </c>
      <c r="BW85" s="1034">
        <f t="shared" si="11"/>
        <v>0</v>
      </c>
    </row>
    <row r="86" spans="1:75" ht="15" customHeight="1" x14ac:dyDescent="0.25">
      <c r="A86" s="1026"/>
      <c r="B86" s="1035" t="str">
        <f>'תקציב קבוע'!D175</f>
        <v>אחר</v>
      </c>
      <c r="C86" s="1031">
        <f>'תקציב קבוע'!E175</f>
        <v>0</v>
      </c>
      <c r="D86" s="1032">
        <v>0</v>
      </c>
      <c r="E86" s="1033">
        <v>0</v>
      </c>
      <c r="F86" s="1032">
        <v>0</v>
      </c>
      <c r="G86" s="1033">
        <v>0</v>
      </c>
      <c r="H86" s="1032">
        <v>0</v>
      </c>
      <c r="I86" s="1034">
        <f t="shared" si="0"/>
        <v>0</v>
      </c>
      <c r="J86" s="1033">
        <v>0</v>
      </c>
      <c r="K86" s="1032">
        <v>0</v>
      </c>
      <c r="L86" s="1033">
        <v>0</v>
      </c>
      <c r="M86" s="1032">
        <v>0</v>
      </c>
      <c r="N86" s="1033">
        <v>0</v>
      </c>
      <c r="O86" s="1034">
        <f t="shared" si="1"/>
        <v>0</v>
      </c>
      <c r="P86" s="1032">
        <v>0</v>
      </c>
      <c r="Q86" s="1033">
        <v>0</v>
      </c>
      <c r="R86" s="1032">
        <v>0</v>
      </c>
      <c r="S86" s="1033">
        <v>0</v>
      </c>
      <c r="T86" s="1032">
        <v>0</v>
      </c>
      <c r="U86" s="1034">
        <f t="shared" si="2"/>
        <v>0</v>
      </c>
      <c r="V86" s="1033">
        <v>0</v>
      </c>
      <c r="W86" s="1032">
        <v>0</v>
      </c>
      <c r="X86" s="1033">
        <v>0</v>
      </c>
      <c r="Y86" s="1032">
        <v>0</v>
      </c>
      <c r="Z86" s="1033">
        <v>0</v>
      </c>
      <c r="AA86" s="1034">
        <f t="shared" si="3"/>
        <v>0</v>
      </c>
      <c r="AB86" s="1032">
        <v>0</v>
      </c>
      <c r="AC86" s="1033">
        <v>0</v>
      </c>
      <c r="AD86" s="1032">
        <v>0</v>
      </c>
      <c r="AE86" s="1032">
        <v>0</v>
      </c>
      <c r="AF86" s="1033">
        <v>0</v>
      </c>
      <c r="AG86" s="1034">
        <f t="shared" si="4"/>
        <v>0</v>
      </c>
      <c r="AH86" s="1032">
        <v>0</v>
      </c>
      <c r="AI86" s="1033">
        <v>0</v>
      </c>
      <c r="AJ86" s="1032">
        <v>0</v>
      </c>
      <c r="AK86" s="1032">
        <v>0</v>
      </c>
      <c r="AL86" s="1033">
        <v>0</v>
      </c>
      <c r="AM86" s="1034">
        <f t="shared" si="5"/>
        <v>0</v>
      </c>
      <c r="AN86" s="1032">
        <v>0</v>
      </c>
      <c r="AO86" s="1033">
        <v>0</v>
      </c>
      <c r="AP86" s="1032">
        <v>0</v>
      </c>
      <c r="AQ86" s="1033">
        <v>0</v>
      </c>
      <c r="AR86" s="1032">
        <v>0</v>
      </c>
      <c r="AS86" s="1034">
        <f t="shared" si="6"/>
        <v>0</v>
      </c>
      <c r="AT86" s="1032">
        <v>0</v>
      </c>
      <c r="AU86" s="1033">
        <v>0</v>
      </c>
      <c r="AV86" s="1032">
        <v>0</v>
      </c>
      <c r="AW86" s="1033">
        <v>0</v>
      </c>
      <c r="AX86" s="1032">
        <v>0</v>
      </c>
      <c r="AY86" s="1034">
        <f t="shared" si="7"/>
        <v>0</v>
      </c>
      <c r="AZ86" s="1033">
        <v>0</v>
      </c>
      <c r="BA86" s="1032">
        <v>0</v>
      </c>
      <c r="BB86" s="1033">
        <v>0</v>
      </c>
      <c r="BC86" s="1032">
        <v>0</v>
      </c>
      <c r="BD86" s="1033">
        <v>0</v>
      </c>
      <c r="BE86" s="1034">
        <f t="shared" si="8"/>
        <v>0</v>
      </c>
      <c r="BF86" s="1033">
        <v>0</v>
      </c>
      <c r="BG86" s="1032">
        <v>0</v>
      </c>
      <c r="BH86" s="1033">
        <v>0</v>
      </c>
      <c r="BI86" s="1032">
        <v>0</v>
      </c>
      <c r="BJ86" s="1033">
        <v>0</v>
      </c>
      <c r="BK86" s="1034">
        <f t="shared" si="9"/>
        <v>0</v>
      </c>
      <c r="BL86" s="1033">
        <v>0</v>
      </c>
      <c r="BM86" s="1032">
        <v>0</v>
      </c>
      <c r="BN86" s="1033">
        <v>0</v>
      </c>
      <c r="BO86" s="1032">
        <v>0</v>
      </c>
      <c r="BP86" s="1033">
        <v>0</v>
      </c>
      <c r="BQ86" s="1034">
        <f t="shared" si="10"/>
        <v>0</v>
      </c>
      <c r="BR86" s="1033">
        <v>0</v>
      </c>
      <c r="BS86" s="1032">
        <v>0</v>
      </c>
      <c r="BT86" s="1033">
        <v>0</v>
      </c>
      <c r="BU86" s="1032">
        <v>0</v>
      </c>
      <c r="BV86" s="1033">
        <v>0</v>
      </c>
      <c r="BW86" s="1034">
        <f t="shared" si="11"/>
        <v>0</v>
      </c>
    </row>
    <row r="87" spans="1:75" ht="15" customHeight="1" x14ac:dyDescent="0.25">
      <c r="A87" s="1026"/>
      <c r="B87" s="1035" t="str">
        <f>'תקציב קבוע'!D176</f>
        <v>אחר</v>
      </c>
      <c r="C87" s="1031">
        <f>'תקציב קבוע'!E176</f>
        <v>0</v>
      </c>
      <c r="D87" s="1032">
        <v>0</v>
      </c>
      <c r="E87" s="1033">
        <v>0</v>
      </c>
      <c r="F87" s="1032">
        <v>0</v>
      </c>
      <c r="G87" s="1033">
        <v>0</v>
      </c>
      <c r="H87" s="1032">
        <v>0</v>
      </c>
      <c r="I87" s="1034">
        <f t="shared" si="0"/>
        <v>0</v>
      </c>
      <c r="J87" s="1033">
        <v>0</v>
      </c>
      <c r="K87" s="1032">
        <v>0</v>
      </c>
      <c r="L87" s="1033">
        <v>0</v>
      </c>
      <c r="M87" s="1032">
        <v>0</v>
      </c>
      <c r="N87" s="1033">
        <v>0</v>
      </c>
      <c r="O87" s="1034">
        <f t="shared" si="1"/>
        <v>0</v>
      </c>
      <c r="P87" s="1032">
        <v>0</v>
      </c>
      <c r="Q87" s="1033">
        <v>0</v>
      </c>
      <c r="R87" s="1032">
        <v>0</v>
      </c>
      <c r="S87" s="1033">
        <v>0</v>
      </c>
      <c r="T87" s="1032">
        <v>0</v>
      </c>
      <c r="U87" s="1034">
        <f t="shared" si="2"/>
        <v>0</v>
      </c>
      <c r="V87" s="1033">
        <v>0</v>
      </c>
      <c r="W87" s="1032">
        <v>0</v>
      </c>
      <c r="X87" s="1033">
        <v>0</v>
      </c>
      <c r="Y87" s="1032">
        <v>0</v>
      </c>
      <c r="Z87" s="1033">
        <v>0</v>
      </c>
      <c r="AA87" s="1034">
        <f t="shared" si="3"/>
        <v>0</v>
      </c>
      <c r="AB87" s="1032">
        <v>0</v>
      </c>
      <c r="AC87" s="1033">
        <v>0</v>
      </c>
      <c r="AD87" s="1032">
        <v>0</v>
      </c>
      <c r="AE87" s="1032">
        <v>0</v>
      </c>
      <c r="AF87" s="1033">
        <v>0</v>
      </c>
      <c r="AG87" s="1034">
        <f t="shared" si="4"/>
        <v>0</v>
      </c>
      <c r="AH87" s="1032">
        <v>0</v>
      </c>
      <c r="AI87" s="1033">
        <v>0</v>
      </c>
      <c r="AJ87" s="1032">
        <v>0</v>
      </c>
      <c r="AK87" s="1032">
        <v>0</v>
      </c>
      <c r="AL87" s="1033">
        <v>0</v>
      </c>
      <c r="AM87" s="1034">
        <f t="shared" si="5"/>
        <v>0</v>
      </c>
      <c r="AN87" s="1032">
        <v>0</v>
      </c>
      <c r="AO87" s="1033">
        <v>0</v>
      </c>
      <c r="AP87" s="1032">
        <v>0</v>
      </c>
      <c r="AQ87" s="1033">
        <v>0</v>
      </c>
      <c r="AR87" s="1032">
        <v>0</v>
      </c>
      <c r="AS87" s="1034">
        <f t="shared" si="6"/>
        <v>0</v>
      </c>
      <c r="AT87" s="1032">
        <v>0</v>
      </c>
      <c r="AU87" s="1033">
        <v>0</v>
      </c>
      <c r="AV87" s="1032">
        <v>0</v>
      </c>
      <c r="AW87" s="1033">
        <v>0</v>
      </c>
      <c r="AX87" s="1032">
        <v>0</v>
      </c>
      <c r="AY87" s="1034">
        <f t="shared" si="7"/>
        <v>0</v>
      </c>
      <c r="AZ87" s="1033">
        <v>0</v>
      </c>
      <c r="BA87" s="1032">
        <v>0</v>
      </c>
      <c r="BB87" s="1033">
        <v>0</v>
      </c>
      <c r="BC87" s="1032">
        <v>0</v>
      </c>
      <c r="BD87" s="1033">
        <v>0</v>
      </c>
      <c r="BE87" s="1034">
        <f t="shared" si="8"/>
        <v>0</v>
      </c>
      <c r="BF87" s="1033">
        <v>0</v>
      </c>
      <c r="BG87" s="1032">
        <v>0</v>
      </c>
      <c r="BH87" s="1033">
        <v>0</v>
      </c>
      <c r="BI87" s="1032">
        <v>0</v>
      </c>
      <c r="BJ87" s="1033">
        <v>0</v>
      </c>
      <c r="BK87" s="1034">
        <f t="shared" si="9"/>
        <v>0</v>
      </c>
      <c r="BL87" s="1033">
        <v>0</v>
      </c>
      <c r="BM87" s="1032">
        <v>0</v>
      </c>
      <c r="BN87" s="1033">
        <v>0</v>
      </c>
      <c r="BO87" s="1032">
        <v>0</v>
      </c>
      <c r="BP87" s="1033">
        <v>0</v>
      </c>
      <c r="BQ87" s="1034">
        <f t="shared" si="10"/>
        <v>0</v>
      </c>
      <c r="BR87" s="1033">
        <v>0</v>
      </c>
      <c r="BS87" s="1032">
        <v>0</v>
      </c>
      <c r="BT87" s="1033">
        <v>0</v>
      </c>
      <c r="BU87" s="1032">
        <v>0</v>
      </c>
      <c r="BV87" s="1033">
        <v>0</v>
      </c>
      <c r="BW87" s="1034">
        <f t="shared" si="11"/>
        <v>0</v>
      </c>
    </row>
    <row r="88" spans="1:75" ht="15" customHeight="1" x14ac:dyDescent="0.25">
      <c r="A88" s="1026"/>
      <c r="B88" s="1035" t="str">
        <f>'תקציב קבוע'!D177</f>
        <v>אחר</v>
      </c>
      <c r="C88" s="1031">
        <f>'תקציב קבוע'!E177</f>
        <v>0</v>
      </c>
      <c r="D88" s="1032">
        <v>0</v>
      </c>
      <c r="E88" s="1033">
        <v>0</v>
      </c>
      <c r="F88" s="1032">
        <v>0</v>
      </c>
      <c r="G88" s="1033">
        <v>0</v>
      </c>
      <c r="H88" s="1032">
        <v>0</v>
      </c>
      <c r="I88" s="1034">
        <f t="shared" si="0"/>
        <v>0</v>
      </c>
      <c r="J88" s="1033">
        <v>0</v>
      </c>
      <c r="K88" s="1032">
        <v>0</v>
      </c>
      <c r="L88" s="1033">
        <v>0</v>
      </c>
      <c r="M88" s="1032">
        <v>0</v>
      </c>
      <c r="N88" s="1033">
        <v>0</v>
      </c>
      <c r="O88" s="1034">
        <f t="shared" si="1"/>
        <v>0</v>
      </c>
      <c r="P88" s="1032">
        <v>0</v>
      </c>
      <c r="Q88" s="1033">
        <v>0</v>
      </c>
      <c r="R88" s="1032">
        <v>0</v>
      </c>
      <c r="S88" s="1033">
        <v>0</v>
      </c>
      <c r="T88" s="1032">
        <v>0</v>
      </c>
      <c r="U88" s="1034">
        <f t="shared" si="2"/>
        <v>0</v>
      </c>
      <c r="V88" s="1033">
        <v>0</v>
      </c>
      <c r="W88" s="1032">
        <v>0</v>
      </c>
      <c r="X88" s="1033">
        <v>0</v>
      </c>
      <c r="Y88" s="1032">
        <v>0</v>
      </c>
      <c r="Z88" s="1033">
        <v>0</v>
      </c>
      <c r="AA88" s="1034">
        <f t="shared" si="3"/>
        <v>0</v>
      </c>
      <c r="AB88" s="1032">
        <v>0</v>
      </c>
      <c r="AC88" s="1033">
        <v>0</v>
      </c>
      <c r="AD88" s="1032">
        <v>0</v>
      </c>
      <c r="AE88" s="1032">
        <v>0</v>
      </c>
      <c r="AF88" s="1033">
        <v>0</v>
      </c>
      <c r="AG88" s="1034">
        <f t="shared" si="4"/>
        <v>0</v>
      </c>
      <c r="AH88" s="1032">
        <v>0</v>
      </c>
      <c r="AI88" s="1033">
        <v>0</v>
      </c>
      <c r="AJ88" s="1032">
        <v>0</v>
      </c>
      <c r="AK88" s="1032">
        <v>0</v>
      </c>
      <c r="AL88" s="1033">
        <v>0</v>
      </c>
      <c r="AM88" s="1034">
        <f t="shared" si="5"/>
        <v>0</v>
      </c>
      <c r="AN88" s="1032">
        <v>0</v>
      </c>
      <c r="AO88" s="1033">
        <v>0</v>
      </c>
      <c r="AP88" s="1032">
        <v>0</v>
      </c>
      <c r="AQ88" s="1033">
        <v>0</v>
      </c>
      <c r="AR88" s="1032">
        <v>0</v>
      </c>
      <c r="AS88" s="1034">
        <f t="shared" si="6"/>
        <v>0</v>
      </c>
      <c r="AT88" s="1032">
        <v>0</v>
      </c>
      <c r="AU88" s="1033">
        <v>0</v>
      </c>
      <c r="AV88" s="1032">
        <v>0</v>
      </c>
      <c r="AW88" s="1033">
        <v>0</v>
      </c>
      <c r="AX88" s="1032">
        <v>0</v>
      </c>
      <c r="AY88" s="1034">
        <f t="shared" si="7"/>
        <v>0</v>
      </c>
      <c r="AZ88" s="1033">
        <v>0</v>
      </c>
      <c r="BA88" s="1032">
        <v>0</v>
      </c>
      <c r="BB88" s="1033">
        <v>0</v>
      </c>
      <c r="BC88" s="1032">
        <v>0</v>
      </c>
      <c r="BD88" s="1033">
        <v>0</v>
      </c>
      <c r="BE88" s="1034">
        <f t="shared" si="8"/>
        <v>0</v>
      </c>
      <c r="BF88" s="1033">
        <v>0</v>
      </c>
      <c r="BG88" s="1032">
        <v>0</v>
      </c>
      <c r="BH88" s="1033">
        <v>0</v>
      </c>
      <c r="BI88" s="1032">
        <v>0</v>
      </c>
      <c r="BJ88" s="1033">
        <v>0</v>
      </c>
      <c r="BK88" s="1034">
        <f t="shared" si="9"/>
        <v>0</v>
      </c>
      <c r="BL88" s="1033">
        <v>0</v>
      </c>
      <c r="BM88" s="1032">
        <v>0</v>
      </c>
      <c r="BN88" s="1033">
        <v>0</v>
      </c>
      <c r="BO88" s="1032">
        <v>0</v>
      </c>
      <c r="BP88" s="1033">
        <v>0</v>
      </c>
      <c r="BQ88" s="1034">
        <f t="shared" si="10"/>
        <v>0</v>
      </c>
      <c r="BR88" s="1033">
        <v>0</v>
      </c>
      <c r="BS88" s="1032">
        <v>0</v>
      </c>
      <c r="BT88" s="1033">
        <v>0</v>
      </c>
      <c r="BU88" s="1032">
        <v>0</v>
      </c>
      <c r="BV88" s="1033">
        <v>0</v>
      </c>
      <c r="BW88" s="1034">
        <f t="shared" si="11"/>
        <v>0</v>
      </c>
    </row>
    <row r="89" spans="1:75" ht="15.75" customHeight="1" x14ac:dyDescent="0.25">
      <c r="A89" s="1036" t="s">
        <v>426</v>
      </c>
      <c r="B89" s="1036"/>
      <c r="C89" s="1037">
        <f t="shared" ref="C89:BW89" si="12">SUM(C3:C88)</f>
        <v>0</v>
      </c>
      <c r="D89" s="1037">
        <f t="shared" si="12"/>
        <v>0</v>
      </c>
      <c r="E89" s="1037">
        <f t="shared" si="12"/>
        <v>0</v>
      </c>
      <c r="F89" s="1037">
        <f t="shared" si="12"/>
        <v>0</v>
      </c>
      <c r="G89" s="1037">
        <f t="shared" si="12"/>
        <v>0</v>
      </c>
      <c r="H89" s="1037">
        <f t="shared" si="12"/>
        <v>0</v>
      </c>
      <c r="I89" s="1037">
        <f t="shared" si="12"/>
        <v>0</v>
      </c>
      <c r="J89" s="1037">
        <f t="shared" si="12"/>
        <v>0</v>
      </c>
      <c r="K89" s="1037">
        <f t="shared" si="12"/>
        <v>0</v>
      </c>
      <c r="L89" s="1037">
        <f t="shared" si="12"/>
        <v>0</v>
      </c>
      <c r="M89" s="1037">
        <f t="shared" si="12"/>
        <v>0</v>
      </c>
      <c r="N89" s="1037">
        <f t="shared" si="12"/>
        <v>0</v>
      </c>
      <c r="O89" s="1037">
        <f t="shared" si="12"/>
        <v>0</v>
      </c>
      <c r="P89" s="1037">
        <f t="shared" si="12"/>
        <v>0</v>
      </c>
      <c r="Q89" s="1037">
        <f t="shared" si="12"/>
        <v>0</v>
      </c>
      <c r="R89" s="1037">
        <f t="shared" si="12"/>
        <v>0</v>
      </c>
      <c r="S89" s="1037">
        <f t="shared" si="12"/>
        <v>0</v>
      </c>
      <c r="T89" s="1037">
        <f t="shared" si="12"/>
        <v>0</v>
      </c>
      <c r="U89" s="1037">
        <f t="shared" si="12"/>
        <v>0</v>
      </c>
      <c r="V89" s="1037">
        <f t="shared" si="12"/>
        <v>0</v>
      </c>
      <c r="W89" s="1037">
        <f t="shared" si="12"/>
        <v>0</v>
      </c>
      <c r="X89" s="1037">
        <f t="shared" si="12"/>
        <v>0</v>
      </c>
      <c r="Y89" s="1037">
        <f t="shared" si="12"/>
        <v>0</v>
      </c>
      <c r="Z89" s="1037">
        <f t="shared" si="12"/>
        <v>0</v>
      </c>
      <c r="AA89" s="1037">
        <f t="shared" si="12"/>
        <v>0</v>
      </c>
      <c r="AB89" s="1037">
        <f t="shared" si="12"/>
        <v>0</v>
      </c>
      <c r="AC89" s="1037">
        <f t="shared" si="12"/>
        <v>0</v>
      </c>
      <c r="AD89" s="1037">
        <f t="shared" si="12"/>
        <v>0</v>
      </c>
      <c r="AE89" s="1037">
        <f t="shared" si="12"/>
        <v>0</v>
      </c>
      <c r="AF89" s="1037">
        <f t="shared" si="12"/>
        <v>0</v>
      </c>
      <c r="AG89" s="1037">
        <f t="shared" si="12"/>
        <v>0</v>
      </c>
      <c r="AH89" s="1037">
        <f t="shared" si="12"/>
        <v>0</v>
      </c>
      <c r="AI89" s="1037">
        <f t="shared" si="12"/>
        <v>0</v>
      </c>
      <c r="AJ89" s="1037">
        <f t="shared" si="12"/>
        <v>0</v>
      </c>
      <c r="AK89" s="1037">
        <f t="shared" si="12"/>
        <v>0</v>
      </c>
      <c r="AL89" s="1037">
        <f t="shared" si="12"/>
        <v>0</v>
      </c>
      <c r="AM89" s="1037">
        <f t="shared" si="12"/>
        <v>0</v>
      </c>
      <c r="AN89" s="1037">
        <f t="shared" si="12"/>
        <v>0</v>
      </c>
      <c r="AO89" s="1037">
        <f t="shared" si="12"/>
        <v>0</v>
      </c>
      <c r="AP89" s="1037">
        <f t="shared" si="12"/>
        <v>0</v>
      </c>
      <c r="AQ89" s="1037">
        <f t="shared" si="12"/>
        <v>0</v>
      </c>
      <c r="AR89" s="1037">
        <f t="shared" si="12"/>
        <v>0</v>
      </c>
      <c r="AS89" s="1037">
        <f t="shared" si="12"/>
        <v>0</v>
      </c>
      <c r="AT89" s="1037">
        <f t="shared" si="12"/>
        <v>0</v>
      </c>
      <c r="AU89" s="1037">
        <f t="shared" si="12"/>
        <v>0</v>
      </c>
      <c r="AV89" s="1037">
        <f t="shared" si="12"/>
        <v>0</v>
      </c>
      <c r="AW89" s="1037">
        <f t="shared" si="12"/>
        <v>0</v>
      </c>
      <c r="AX89" s="1037">
        <f t="shared" si="12"/>
        <v>0</v>
      </c>
      <c r="AY89" s="1037">
        <f t="shared" si="12"/>
        <v>0</v>
      </c>
      <c r="AZ89" s="1037">
        <f t="shared" si="12"/>
        <v>0</v>
      </c>
      <c r="BA89" s="1037">
        <f t="shared" si="12"/>
        <v>0</v>
      </c>
      <c r="BB89" s="1037">
        <f t="shared" si="12"/>
        <v>0</v>
      </c>
      <c r="BC89" s="1037">
        <f t="shared" si="12"/>
        <v>0</v>
      </c>
      <c r="BD89" s="1037">
        <f t="shared" si="12"/>
        <v>0</v>
      </c>
      <c r="BE89" s="1037">
        <f t="shared" si="12"/>
        <v>0</v>
      </c>
      <c r="BF89" s="1037">
        <f t="shared" si="12"/>
        <v>0</v>
      </c>
      <c r="BG89" s="1037">
        <f t="shared" si="12"/>
        <v>0</v>
      </c>
      <c r="BH89" s="1037">
        <f t="shared" si="12"/>
        <v>0</v>
      </c>
      <c r="BI89" s="1037">
        <f t="shared" si="12"/>
        <v>0</v>
      </c>
      <c r="BJ89" s="1037">
        <f t="shared" si="12"/>
        <v>0</v>
      </c>
      <c r="BK89" s="1037">
        <f t="shared" si="12"/>
        <v>0</v>
      </c>
      <c r="BL89" s="1037">
        <f t="shared" si="12"/>
        <v>0</v>
      </c>
      <c r="BM89" s="1037">
        <f t="shared" si="12"/>
        <v>0</v>
      </c>
      <c r="BN89" s="1037">
        <f t="shared" si="12"/>
        <v>0</v>
      </c>
      <c r="BO89" s="1037">
        <f t="shared" si="12"/>
        <v>0</v>
      </c>
      <c r="BP89" s="1037">
        <f t="shared" si="12"/>
        <v>0</v>
      </c>
      <c r="BQ89" s="1037">
        <f t="shared" si="12"/>
        <v>0</v>
      </c>
      <c r="BR89" s="1037">
        <f t="shared" si="12"/>
        <v>0</v>
      </c>
      <c r="BS89" s="1037">
        <f t="shared" si="12"/>
        <v>0</v>
      </c>
      <c r="BT89" s="1037">
        <f t="shared" si="12"/>
        <v>0</v>
      </c>
      <c r="BU89" s="1037">
        <f t="shared" si="12"/>
        <v>0</v>
      </c>
      <c r="BV89" s="1037">
        <f t="shared" si="12"/>
        <v>0</v>
      </c>
      <c r="BW89" s="1037">
        <f t="shared" si="12"/>
        <v>0</v>
      </c>
    </row>
    <row r="90" spans="1:75" ht="12.75" customHeight="1" x14ac:dyDescent="0.25">
      <c r="A90" s="1038" t="s">
        <v>427</v>
      </c>
      <c r="B90" s="1039"/>
      <c r="C90" s="1039"/>
      <c r="D90" s="1039"/>
      <c r="E90" s="1039"/>
      <c r="F90" s="1039"/>
      <c r="G90" s="1039"/>
      <c r="H90" s="1039"/>
      <c r="I90" s="1040">
        <f>SUM(D89:H89)</f>
        <v>0</v>
      </c>
      <c r="J90" s="1039"/>
      <c r="K90" s="1039"/>
      <c r="L90" s="1039"/>
      <c r="M90" s="1039"/>
      <c r="N90" s="1039"/>
      <c r="O90" s="1040">
        <f>SUM(J89:N89)</f>
        <v>0</v>
      </c>
      <c r="P90" s="1039"/>
      <c r="Q90" s="1039"/>
      <c r="R90" s="1039"/>
      <c r="S90" s="1039"/>
      <c r="T90" s="1039"/>
      <c r="U90" s="1040">
        <f>SUM(P89:T89)</f>
        <v>0</v>
      </c>
      <c r="V90" s="1039"/>
      <c r="W90" s="1039"/>
      <c r="X90" s="1039"/>
      <c r="Y90" s="1039"/>
      <c r="Z90" s="1039"/>
      <c r="AA90" s="1040">
        <f>SUM(V89:Z89)</f>
        <v>0</v>
      </c>
      <c r="AB90" s="1039"/>
      <c r="AC90" s="1039"/>
      <c r="AD90" s="1039"/>
      <c r="AE90" s="1039"/>
      <c r="AF90" s="1039"/>
      <c r="AG90" s="1040">
        <f>SUM(AB89:AF89)</f>
        <v>0</v>
      </c>
      <c r="AH90" s="1039"/>
      <c r="AI90" s="1039"/>
      <c r="AJ90" s="1039"/>
      <c r="AK90" s="1039"/>
      <c r="AL90" s="1039"/>
      <c r="AM90" s="1040">
        <f>SUM(AH89:AL89)</f>
        <v>0</v>
      </c>
      <c r="AN90" s="1039"/>
      <c r="AO90" s="1039"/>
      <c r="AP90" s="1039"/>
      <c r="AQ90" s="1039"/>
      <c r="AR90" s="1039"/>
      <c r="AS90" s="1040">
        <f>SUM(AN89:AR89)</f>
        <v>0</v>
      </c>
      <c r="AT90" s="1039"/>
      <c r="AU90" s="1039"/>
      <c r="AV90" s="1039"/>
      <c r="AW90" s="1039"/>
      <c r="AX90" s="1039"/>
      <c r="AY90" s="1040">
        <f>SUM(AT89:AX89)</f>
        <v>0</v>
      </c>
      <c r="AZ90" s="1039"/>
      <c r="BA90" s="1039"/>
      <c r="BB90" s="1039"/>
      <c r="BC90" s="1039"/>
      <c r="BD90" s="1039"/>
      <c r="BE90" s="1040">
        <f>SUM(AZ89:BD89)</f>
        <v>0</v>
      </c>
      <c r="BF90" s="1039"/>
      <c r="BG90" s="1039"/>
      <c r="BH90" s="1039"/>
      <c r="BI90" s="1039"/>
      <c r="BJ90" s="1039"/>
      <c r="BK90" s="1040">
        <f>SUM(BF89:BJ89)</f>
        <v>0</v>
      </c>
      <c r="BL90" s="1039"/>
      <c r="BM90" s="1039"/>
      <c r="BN90" s="1039"/>
      <c r="BO90" s="1039"/>
      <c r="BP90" s="1039"/>
      <c r="BQ90" s="1040">
        <f>SUM(BL89:BP89)</f>
        <v>0</v>
      </c>
      <c r="BR90" s="1039"/>
      <c r="BS90" s="1039"/>
      <c r="BT90" s="1039"/>
      <c r="BU90" s="1039"/>
      <c r="BV90" s="1039"/>
      <c r="BW90" s="1040">
        <f>SUM(BR89:BV89)</f>
        <v>0</v>
      </c>
    </row>
  </sheetData>
  <mergeCells count="19">
    <mergeCell ref="AT1:AX1"/>
    <mergeCell ref="AZ1:BD1"/>
    <mergeCell ref="BF1:BJ1"/>
    <mergeCell ref="BL1:BP1"/>
    <mergeCell ref="BR1:BV1"/>
    <mergeCell ref="A65:A88"/>
    <mergeCell ref="D1:H1"/>
    <mergeCell ref="J1:N1"/>
    <mergeCell ref="P1:T1"/>
    <mergeCell ref="A3:A22"/>
    <mergeCell ref="A23:A28"/>
    <mergeCell ref="A29:A34"/>
    <mergeCell ref="A35:A42"/>
    <mergeCell ref="A43:A52"/>
    <mergeCell ref="V1:Z1"/>
    <mergeCell ref="AB1:AF1"/>
    <mergeCell ref="AH1:AL1"/>
    <mergeCell ref="AN1:AR1"/>
    <mergeCell ref="A53:A64"/>
  </mergeCells>
  <conditionalFormatting sqref="C89">
    <cfRule type="cellIs" dxfId="1637" priority="2675" operator="lessThan">
      <formula>#REF!</formula>
    </cfRule>
    <cfRule type="cellIs" dxfId="1636" priority="2676" operator="greaterThan">
      <formula>#REF!</formula>
    </cfRule>
  </conditionalFormatting>
  <conditionalFormatting sqref="E3:H88 AB3:AF88 AH3:AL88 AN3:AR88 D3:D89">
    <cfRule type="cellIs" dxfId="1635" priority="1" operator="lessThan">
      <formula>#REF!</formula>
    </cfRule>
    <cfRule type="cellIs" dxfId="1634" priority="2" operator="greaterThan">
      <formula>#REF!</formula>
    </cfRule>
  </conditionalFormatting>
  <conditionalFormatting sqref="E89:BW89">
    <cfRule type="cellIs" dxfId="1633" priority="2678" operator="greaterThan">
      <formula>#REF!</formula>
    </cfRule>
    <cfRule type="cellIs" dxfId="1632" priority="2677" operator="lessThan">
      <formula>#REF!</formula>
    </cfRule>
  </conditionalFormatting>
  <conditionalFormatting sqref="J3">
    <cfRule type="cellIs" dxfId="1631" priority="3258" operator="greaterThan">
      <formula>#REF!</formula>
    </cfRule>
    <cfRule type="cellIs" dxfId="1630" priority="3257" operator="lessThan">
      <formula>#REF!</formula>
    </cfRule>
  </conditionalFormatting>
  <conditionalFormatting sqref="J3:J5 L3:L5">
    <cfRule type="cellIs" dxfId="1629" priority="63" operator="greaterThan">
      <formula>#REF!</formula>
    </cfRule>
  </conditionalFormatting>
  <conditionalFormatting sqref="J5:J6 L5:L6">
    <cfRule type="cellIs" dxfId="1628" priority="197" operator="greaterThan">
      <formula>#REF!</formula>
    </cfRule>
    <cfRule type="cellIs" dxfId="1627" priority="196" operator="lessThan">
      <formula>#REF!</formula>
    </cfRule>
  </conditionalFormatting>
  <conditionalFormatting sqref="J6:J7 L6:L7">
    <cfRule type="cellIs" dxfId="1626" priority="241" operator="greaterThan">
      <formula>#REF!</formula>
    </cfRule>
    <cfRule type="cellIs" dxfId="1625" priority="240" operator="lessThan">
      <formula>#REF!</formula>
    </cfRule>
  </conditionalFormatting>
  <conditionalFormatting sqref="J7:J8 L7:L8">
    <cfRule type="cellIs" dxfId="1624" priority="285" operator="greaterThan">
      <formula>#REF!</formula>
    </cfRule>
    <cfRule type="cellIs" dxfId="1623" priority="284" operator="lessThan">
      <formula>#REF!</formula>
    </cfRule>
  </conditionalFormatting>
  <conditionalFormatting sqref="J8 L8">
    <cfRule type="cellIs" dxfId="1622" priority="328" operator="lessThan">
      <formula>#REF!</formula>
    </cfRule>
    <cfRule type="cellIs" dxfId="1621" priority="329" operator="greaterThan">
      <formula>#REF!</formula>
    </cfRule>
  </conditionalFormatting>
  <conditionalFormatting sqref="J9:J22 L9:L22">
    <cfRule type="cellIs" dxfId="1620" priority="151" operator="greaterThan">
      <formula>#REF!</formula>
    </cfRule>
    <cfRule type="cellIs" dxfId="1619" priority="150" operator="lessThan">
      <formula>#REF!</formula>
    </cfRule>
  </conditionalFormatting>
  <conditionalFormatting sqref="J9:J23 L9:L23">
    <cfRule type="cellIs" dxfId="1618" priority="153" operator="greaterThan">
      <formula>#REF!</formula>
    </cfRule>
    <cfRule type="cellIs" dxfId="1617" priority="152" operator="lessThan">
      <formula>#REF!</formula>
    </cfRule>
  </conditionalFormatting>
  <conditionalFormatting sqref="J23:J24 L23:L24">
    <cfRule type="cellIs" dxfId="1616" priority="372" operator="lessThan">
      <formula>#REF!</formula>
    </cfRule>
    <cfRule type="cellIs" dxfId="1615" priority="373" operator="greaterThan">
      <formula>#REF!</formula>
    </cfRule>
  </conditionalFormatting>
  <conditionalFormatting sqref="J24:J25 L24:L25">
    <cfRule type="cellIs" dxfId="1614" priority="417" operator="greaterThan">
      <formula>#REF!</formula>
    </cfRule>
    <cfRule type="cellIs" dxfId="1613" priority="416" operator="lessThan">
      <formula>#REF!</formula>
    </cfRule>
  </conditionalFormatting>
  <conditionalFormatting sqref="J25:J26 L25:L26">
    <cfRule type="cellIs" dxfId="1612" priority="461" operator="greaterThan">
      <formula>#REF!</formula>
    </cfRule>
    <cfRule type="cellIs" dxfId="1611" priority="460" operator="lessThan">
      <formula>#REF!</formula>
    </cfRule>
  </conditionalFormatting>
  <conditionalFormatting sqref="J26:J27 L26:L27">
    <cfRule type="cellIs" dxfId="1610" priority="504" operator="lessThan">
      <formula>#REF!</formula>
    </cfRule>
    <cfRule type="cellIs" dxfId="1609" priority="505" operator="greaterThan">
      <formula>#REF!</formula>
    </cfRule>
  </conditionalFormatting>
  <conditionalFormatting sqref="J27:J28 L27:L28">
    <cfRule type="cellIs" dxfId="1608" priority="549" operator="greaterThan">
      <formula>#REF!</formula>
    </cfRule>
    <cfRule type="cellIs" dxfId="1607" priority="548" operator="lessThan">
      <formula>#REF!</formula>
    </cfRule>
  </conditionalFormatting>
  <conditionalFormatting sqref="J28:J29 L28:L29">
    <cfRule type="cellIs" dxfId="1606" priority="593" operator="greaterThan">
      <formula>#REF!</formula>
    </cfRule>
    <cfRule type="cellIs" dxfId="1605" priority="592" operator="lessThan">
      <formula>#REF!</formula>
    </cfRule>
  </conditionalFormatting>
  <conditionalFormatting sqref="J29:J30 L29:L30">
    <cfRule type="cellIs" dxfId="1604" priority="636" operator="lessThan">
      <formula>#REF!</formula>
    </cfRule>
    <cfRule type="cellIs" dxfId="1603" priority="637" operator="greaterThan">
      <formula>#REF!</formula>
    </cfRule>
  </conditionalFormatting>
  <conditionalFormatting sqref="J30:J31 L30:L31">
    <cfRule type="cellIs" dxfId="1602" priority="680" operator="lessThan">
      <formula>#REF!</formula>
    </cfRule>
    <cfRule type="cellIs" dxfId="1601" priority="681" operator="greaterThan">
      <formula>#REF!</formula>
    </cfRule>
  </conditionalFormatting>
  <conditionalFormatting sqref="J31:J32 L31:L32">
    <cfRule type="cellIs" dxfId="1600" priority="725" operator="greaterThan">
      <formula>#REF!</formula>
    </cfRule>
    <cfRule type="cellIs" dxfId="1599" priority="724" operator="lessThan">
      <formula>#REF!</formula>
    </cfRule>
  </conditionalFormatting>
  <conditionalFormatting sqref="J32:J33 L32:L33">
    <cfRule type="cellIs" dxfId="1598" priority="768" operator="lessThan">
      <formula>#REF!</formula>
    </cfRule>
    <cfRule type="cellIs" dxfId="1597" priority="769" operator="greaterThan">
      <formula>#REF!</formula>
    </cfRule>
  </conditionalFormatting>
  <conditionalFormatting sqref="J33 L33">
    <cfRule type="cellIs" dxfId="1596" priority="813" operator="greaterThan">
      <formula>#REF!</formula>
    </cfRule>
    <cfRule type="cellIs" dxfId="1595" priority="812" operator="lessThan">
      <formula>#REF!</formula>
    </cfRule>
  </conditionalFormatting>
  <conditionalFormatting sqref="J34 L34">
    <cfRule type="cellIs" dxfId="1594" priority="106" operator="lessThan">
      <formula>#REF!</formula>
    </cfRule>
    <cfRule type="cellIs" dxfId="1593" priority="107" operator="greaterThan">
      <formula>#REF!</formula>
    </cfRule>
  </conditionalFormatting>
  <conditionalFormatting sqref="J34:J35 L34:L35">
    <cfRule type="cellIs" dxfId="1592" priority="109" operator="greaterThan">
      <formula>#REF!</formula>
    </cfRule>
    <cfRule type="cellIs" dxfId="1591" priority="108" operator="lessThan">
      <formula>#REF!</formula>
    </cfRule>
  </conditionalFormatting>
  <conditionalFormatting sqref="J35:J36 L35:L36">
    <cfRule type="cellIs" dxfId="1590" priority="856" operator="lessThan">
      <formula>#REF!</formula>
    </cfRule>
    <cfRule type="cellIs" dxfId="1589" priority="857" operator="greaterThan">
      <formula>#REF!</formula>
    </cfRule>
  </conditionalFormatting>
  <conditionalFormatting sqref="J36:J37 L36:L37">
    <cfRule type="cellIs" dxfId="1588" priority="933" operator="greaterThan">
      <formula>#REF!</formula>
    </cfRule>
    <cfRule type="cellIs" dxfId="1587" priority="932" operator="lessThan">
      <formula>#REF!</formula>
    </cfRule>
  </conditionalFormatting>
  <conditionalFormatting sqref="J37:J38 L37:L38">
    <cfRule type="cellIs" dxfId="1586" priority="977" operator="greaterThan">
      <formula>#REF!</formula>
    </cfRule>
    <cfRule type="cellIs" dxfId="1585" priority="976" operator="lessThan">
      <formula>#REF!</formula>
    </cfRule>
  </conditionalFormatting>
  <conditionalFormatting sqref="J38:J39 L38:L39">
    <cfRule type="cellIs" dxfId="1584" priority="1021" operator="greaterThan">
      <formula>#REF!</formula>
    </cfRule>
    <cfRule type="cellIs" dxfId="1583" priority="1020" operator="lessThan">
      <formula>#REF!</formula>
    </cfRule>
  </conditionalFormatting>
  <conditionalFormatting sqref="J39:J40 L39:L40">
    <cfRule type="cellIs" dxfId="1582" priority="1064" operator="lessThan">
      <formula>#REF!</formula>
    </cfRule>
    <cfRule type="cellIs" dxfId="1581" priority="1065" operator="greaterThan">
      <formula>#REF!</formula>
    </cfRule>
  </conditionalFormatting>
  <conditionalFormatting sqref="J40:J41 L40:L41">
    <cfRule type="cellIs" dxfId="1580" priority="1108" operator="lessThan">
      <formula>#REF!</formula>
    </cfRule>
    <cfRule type="cellIs" dxfId="1579" priority="1109" operator="greaterThan">
      <formula>#REF!</formula>
    </cfRule>
  </conditionalFormatting>
  <conditionalFormatting sqref="J41:J42 L41:L42">
    <cfRule type="cellIs" dxfId="1578" priority="1197" operator="greaterThan">
      <formula>#REF!</formula>
    </cfRule>
    <cfRule type="cellIs" dxfId="1577" priority="1196" operator="lessThan">
      <formula>#REF!</formula>
    </cfRule>
  </conditionalFormatting>
  <conditionalFormatting sqref="J42:J43 L42:L43">
    <cfRule type="cellIs" dxfId="1576" priority="1241" operator="greaterThan">
      <formula>#REF!</formula>
    </cfRule>
    <cfRule type="cellIs" dxfId="1575" priority="1240" operator="lessThan">
      <formula>#REF!</formula>
    </cfRule>
  </conditionalFormatting>
  <conditionalFormatting sqref="J43:J44 L43:L44">
    <cfRule type="cellIs" dxfId="1574" priority="1285" operator="greaterThan">
      <formula>#REF!</formula>
    </cfRule>
    <cfRule type="cellIs" dxfId="1573" priority="1284" operator="lessThan">
      <formula>#REF!</formula>
    </cfRule>
  </conditionalFormatting>
  <conditionalFormatting sqref="J44:J45 L44:L45">
    <cfRule type="cellIs" dxfId="1572" priority="1329" operator="greaterThan">
      <formula>#REF!</formula>
    </cfRule>
    <cfRule type="cellIs" dxfId="1571" priority="1328" operator="lessThan">
      <formula>#REF!</formula>
    </cfRule>
  </conditionalFormatting>
  <conditionalFormatting sqref="J45:J46 L45:L46">
    <cfRule type="cellIs" dxfId="1570" priority="1373" operator="greaterThan">
      <formula>#REF!</formula>
    </cfRule>
    <cfRule type="cellIs" dxfId="1569" priority="1372" operator="lessThan">
      <formula>#REF!</formula>
    </cfRule>
  </conditionalFormatting>
  <conditionalFormatting sqref="J46:J47 L46:L47">
    <cfRule type="cellIs" dxfId="1568" priority="1417" operator="greaterThan">
      <formula>#REF!</formula>
    </cfRule>
    <cfRule type="cellIs" dxfId="1567" priority="1416" operator="lessThan">
      <formula>#REF!</formula>
    </cfRule>
  </conditionalFormatting>
  <conditionalFormatting sqref="J47:J48 L47:L48">
    <cfRule type="cellIs" dxfId="1566" priority="1460" operator="lessThan">
      <formula>#REF!</formula>
    </cfRule>
    <cfRule type="cellIs" dxfId="1565" priority="1461" operator="greaterThan">
      <formula>#REF!</formula>
    </cfRule>
  </conditionalFormatting>
  <conditionalFormatting sqref="J48:J49 L48:L49">
    <cfRule type="cellIs" dxfId="1564" priority="1505" operator="greaterThan">
      <formula>#REF!</formula>
    </cfRule>
    <cfRule type="cellIs" dxfId="1563" priority="1504" operator="lessThan">
      <formula>#REF!</formula>
    </cfRule>
  </conditionalFormatting>
  <conditionalFormatting sqref="J49:J50 L49:L50">
    <cfRule type="cellIs" dxfId="1562" priority="1548" operator="lessThan">
      <formula>#REF!</formula>
    </cfRule>
    <cfRule type="cellIs" dxfId="1561" priority="1549" operator="greaterThan">
      <formula>#REF!</formula>
    </cfRule>
  </conditionalFormatting>
  <conditionalFormatting sqref="J50:J51 L50:L51">
    <cfRule type="cellIs" dxfId="1560" priority="1593" operator="greaterThan">
      <formula>#REF!</formula>
    </cfRule>
    <cfRule type="cellIs" dxfId="1559" priority="1592" operator="lessThan">
      <formula>#REF!</formula>
    </cfRule>
  </conditionalFormatting>
  <conditionalFormatting sqref="J51:J52 L51:L52">
    <cfRule type="cellIs" dxfId="1558" priority="1637" operator="greaterThan">
      <formula>#REF!</formula>
    </cfRule>
    <cfRule type="cellIs" dxfId="1557" priority="1636" operator="lessThan">
      <formula>#REF!</formula>
    </cfRule>
  </conditionalFormatting>
  <conditionalFormatting sqref="J52:J53 L52:L53">
    <cfRule type="cellIs" dxfId="1556" priority="1680" operator="lessThan">
      <formula>#REF!</formula>
    </cfRule>
    <cfRule type="cellIs" dxfId="1555" priority="1681" operator="greaterThan">
      <formula>#REF!</formula>
    </cfRule>
  </conditionalFormatting>
  <conditionalFormatting sqref="J53:J54 L53:L54">
    <cfRule type="cellIs" dxfId="1554" priority="1724" operator="lessThan">
      <formula>#REF!</formula>
    </cfRule>
    <cfRule type="cellIs" dxfId="1553" priority="1725" operator="greaterThan">
      <formula>#REF!</formula>
    </cfRule>
  </conditionalFormatting>
  <conditionalFormatting sqref="J54:J55 L54:L55">
    <cfRule type="cellIs" dxfId="1552" priority="1768" operator="lessThan">
      <formula>#REF!</formula>
    </cfRule>
    <cfRule type="cellIs" dxfId="1551" priority="1769" operator="greaterThan">
      <formula>#REF!</formula>
    </cfRule>
  </conditionalFormatting>
  <conditionalFormatting sqref="J55:J56 L55:L56">
    <cfRule type="cellIs" dxfId="1550" priority="1813" operator="greaterThan">
      <formula>#REF!</formula>
    </cfRule>
    <cfRule type="cellIs" dxfId="1549" priority="1812" operator="lessThan">
      <formula>#REF!</formula>
    </cfRule>
  </conditionalFormatting>
  <conditionalFormatting sqref="J56:J57 L56:L57">
    <cfRule type="cellIs" dxfId="1548" priority="1856" operator="lessThan">
      <formula>#REF!</formula>
    </cfRule>
    <cfRule type="cellIs" dxfId="1547" priority="1857" operator="greaterThan">
      <formula>#REF!</formula>
    </cfRule>
  </conditionalFormatting>
  <conditionalFormatting sqref="J57 L57">
    <cfRule type="cellIs" dxfId="1546" priority="1901" operator="greaterThan">
      <formula>#REF!</formula>
    </cfRule>
    <cfRule type="cellIs" dxfId="1545" priority="1900" operator="lessThan">
      <formula>#REF!</formula>
    </cfRule>
  </conditionalFormatting>
  <conditionalFormatting sqref="J58 L58">
    <cfRule type="cellIs" dxfId="1544" priority="893" operator="lessThan">
      <formula>#REF!</formula>
    </cfRule>
    <cfRule type="cellIs" dxfId="1543" priority="892" operator="greaterThan">
      <formula>#REF!</formula>
    </cfRule>
    <cfRule type="cellIs" dxfId="1542" priority="891" operator="lessThan">
      <formula>#REF!</formula>
    </cfRule>
    <cfRule type="cellIs" dxfId="1541" priority="894" operator="greaterThan">
      <formula>#REF!</formula>
    </cfRule>
  </conditionalFormatting>
  <conditionalFormatting sqref="J59 L59">
    <cfRule type="cellIs" dxfId="1540" priority="1945" operator="greaterThan">
      <formula>#REF!</formula>
    </cfRule>
    <cfRule type="cellIs" dxfId="1539" priority="1944" operator="lessThan">
      <formula>#REF!</formula>
    </cfRule>
  </conditionalFormatting>
  <conditionalFormatting sqref="J59:J61 L59:L61">
    <cfRule type="cellIs" dxfId="1538" priority="1152" operator="lessThan">
      <formula>#REF!</formula>
    </cfRule>
    <cfRule type="cellIs" dxfId="1537" priority="1153" operator="greaterThan">
      <formula>#REF!</formula>
    </cfRule>
  </conditionalFormatting>
  <conditionalFormatting sqref="J60 L60">
    <cfRule type="cellIs" dxfId="1536" priority="1150" operator="lessThan">
      <formula>#REF!</formula>
    </cfRule>
    <cfRule type="cellIs" dxfId="1535" priority="1151" operator="greaterThan">
      <formula>#REF!</formula>
    </cfRule>
  </conditionalFormatting>
  <conditionalFormatting sqref="J61:J62 L61:L62">
    <cfRule type="cellIs" dxfId="1534" priority="1989" operator="greaterThan">
      <formula>#REF!</formula>
    </cfRule>
    <cfRule type="cellIs" dxfId="1533" priority="1988" operator="lessThan">
      <formula>#REF!</formula>
    </cfRule>
  </conditionalFormatting>
  <conditionalFormatting sqref="J62:J63 L62:L63">
    <cfRule type="cellIs" dxfId="1532" priority="2033" operator="greaterThan">
      <formula>#REF!</formula>
    </cfRule>
    <cfRule type="cellIs" dxfId="1531" priority="2032" operator="lessThan">
      <formula>#REF!</formula>
    </cfRule>
  </conditionalFormatting>
  <conditionalFormatting sqref="J63:J64 L63:L64">
    <cfRule type="cellIs" dxfId="1530" priority="2077" operator="greaterThan">
      <formula>#REF!</formula>
    </cfRule>
    <cfRule type="cellIs" dxfId="1529" priority="2076" operator="lessThan">
      <formula>#REF!</formula>
    </cfRule>
  </conditionalFormatting>
  <conditionalFormatting sqref="J64:J65 L64:L65">
    <cfRule type="cellIs" dxfId="1528" priority="2120" operator="lessThan">
      <formula>#REF!</formula>
    </cfRule>
    <cfRule type="cellIs" dxfId="1527" priority="2121" operator="greaterThan">
      <formula>#REF!</formula>
    </cfRule>
  </conditionalFormatting>
  <conditionalFormatting sqref="J65:J79 L65:L79">
    <cfRule type="cellIs" dxfId="1526" priority="2290" operator="lessThan">
      <formula>#REF!</formula>
    </cfRule>
    <cfRule type="cellIs" dxfId="1525" priority="2291" operator="greaterThan">
      <formula>#REF!</formula>
    </cfRule>
  </conditionalFormatting>
  <conditionalFormatting sqref="J66:J80 L66:L80">
    <cfRule type="cellIs" dxfId="1524" priority="2338" operator="lessThan">
      <formula>#REF!</formula>
    </cfRule>
    <cfRule type="cellIs" dxfId="1523" priority="2339" operator="greaterThan">
      <formula>#REF!</formula>
    </cfRule>
  </conditionalFormatting>
  <conditionalFormatting sqref="J80:J84 L80:L84">
    <cfRule type="cellIs" dxfId="1522" priority="2387" operator="greaterThan">
      <formula>#REF!</formula>
    </cfRule>
    <cfRule type="cellIs" dxfId="1521" priority="2386" operator="lessThan">
      <formula>#REF!</formula>
    </cfRule>
  </conditionalFormatting>
  <conditionalFormatting sqref="J81:J85 L81:L85">
    <cfRule type="cellIs" dxfId="1520" priority="2435" operator="greaterThan">
      <formula>#REF!</formula>
    </cfRule>
    <cfRule type="cellIs" dxfId="1519" priority="2434" operator="lessThan">
      <formula>#REF!</formula>
    </cfRule>
  </conditionalFormatting>
  <conditionalFormatting sqref="J85:J86 L85:L86">
    <cfRule type="cellIs" dxfId="1518" priority="2484" operator="lessThan">
      <formula>#REF!</formula>
    </cfRule>
    <cfRule type="cellIs" dxfId="1517" priority="2485" operator="greaterThan">
      <formula>#REF!</formula>
    </cfRule>
  </conditionalFormatting>
  <conditionalFormatting sqref="J86:J87 L86:L87">
    <cfRule type="cellIs" dxfId="1516" priority="2535" operator="greaterThan">
      <formula>#REF!</formula>
    </cfRule>
    <cfRule type="cellIs" dxfId="1515" priority="2534" operator="lessThan">
      <formula>#REF!</formula>
    </cfRule>
  </conditionalFormatting>
  <conditionalFormatting sqref="J87:J88 L87:L88">
    <cfRule type="cellIs" dxfId="1514" priority="2585" operator="greaterThan">
      <formula>#REF!</formula>
    </cfRule>
    <cfRule type="cellIs" dxfId="1513" priority="2584" operator="lessThan">
      <formula>#REF!</formula>
    </cfRule>
  </conditionalFormatting>
  <conditionalFormatting sqref="J88 L88">
    <cfRule type="cellIs" dxfId="1512" priority="2635" operator="greaterThan">
      <formula>#REF!</formula>
    </cfRule>
    <cfRule type="cellIs" dxfId="1511" priority="2634" operator="lessThan">
      <formula>#REF!</formula>
    </cfRule>
  </conditionalFormatting>
  <conditionalFormatting sqref="J3:N3">
    <cfRule type="cellIs" dxfId="1510" priority="5" operator="lessThan">
      <formula>#REF!</formula>
    </cfRule>
  </conditionalFormatting>
  <conditionalFormatting sqref="K3:K88">
    <cfRule type="cellIs" dxfId="1509" priority="2914" operator="greaterThan">
      <formula>#REF!</formula>
    </cfRule>
  </conditionalFormatting>
  <conditionalFormatting sqref="K4:K88">
    <cfRule type="cellIs" dxfId="1508" priority="2913" operator="lessThan">
      <formula>#REF!</formula>
    </cfRule>
  </conditionalFormatting>
  <conditionalFormatting sqref="L3:L5 J4:J5">
    <cfRule type="cellIs" dxfId="1507" priority="62" operator="lessThan">
      <formula>#REF!</formula>
    </cfRule>
  </conditionalFormatting>
  <conditionalFormatting sqref="L3:N3">
    <cfRule type="cellIs" dxfId="1506" priority="6" operator="greaterThan">
      <formula>#REF!</formula>
    </cfRule>
  </conditionalFormatting>
  <conditionalFormatting sqref="M4:M88">
    <cfRule type="cellIs" dxfId="1505" priority="2799" operator="lessThan">
      <formula>#REF!</formula>
    </cfRule>
    <cfRule type="cellIs" dxfId="1504" priority="2800" operator="greaterThan">
      <formula>#REF!</formula>
    </cfRule>
  </conditionalFormatting>
  <conditionalFormatting sqref="N3:N4">
    <cfRule type="cellIs" dxfId="1503" priority="8" operator="greaterThan">
      <formula>#REF!</formula>
    </cfRule>
    <cfRule type="cellIs" dxfId="1502" priority="7" operator="lessThan">
      <formula>#REF!</formula>
    </cfRule>
  </conditionalFormatting>
  <conditionalFormatting sqref="N4:N5">
    <cfRule type="cellIs" dxfId="1501" priority="68" operator="lessThan">
      <formula>#REF!</formula>
    </cfRule>
    <cfRule type="cellIs" dxfId="1500" priority="69" operator="greaterThan">
      <formula>#REF!</formula>
    </cfRule>
  </conditionalFormatting>
  <conditionalFormatting sqref="N5:N6">
    <cfRule type="cellIs" dxfId="1499" priority="203" operator="greaterThan">
      <formula>#REF!</formula>
    </cfRule>
    <cfRule type="cellIs" dxfId="1498" priority="202" operator="lessThan">
      <formula>#REF!</formula>
    </cfRule>
  </conditionalFormatting>
  <conditionalFormatting sqref="N6:N7">
    <cfRule type="cellIs" dxfId="1497" priority="247" operator="greaterThan">
      <formula>#REF!</formula>
    </cfRule>
    <cfRule type="cellIs" dxfId="1496" priority="246" operator="lessThan">
      <formula>#REF!</formula>
    </cfRule>
  </conditionalFormatting>
  <conditionalFormatting sqref="N7:N8">
    <cfRule type="cellIs" dxfId="1495" priority="290" operator="lessThan">
      <formula>#REF!</formula>
    </cfRule>
    <cfRule type="cellIs" dxfId="1494" priority="291" operator="greaterThan">
      <formula>#REF!</formula>
    </cfRule>
  </conditionalFormatting>
  <conditionalFormatting sqref="N8">
    <cfRule type="cellIs" dxfId="1493" priority="335" operator="greaterThan">
      <formula>#REF!</formula>
    </cfRule>
    <cfRule type="cellIs" dxfId="1492" priority="334" operator="lessThan">
      <formula>#REF!</formula>
    </cfRule>
  </conditionalFormatting>
  <conditionalFormatting sqref="N9:N22">
    <cfRule type="cellIs" dxfId="1491" priority="156" operator="lessThan">
      <formula>#REF!</formula>
    </cfRule>
    <cfRule type="cellIs" dxfId="1490" priority="157" operator="greaterThan">
      <formula>#REF!</formula>
    </cfRule>
  </conditionalFormatting>
  <conditionalFormatting sqref="N9:N23">
    <cfRule type="cellIs" dxfId="1489" priority="158" operator="lessThan">
      <formula>#REF!</formula>
    </cfRule>
    <cfRule type="cellIs" dxfId="1488" priority="159" operator="greaterThan">
      <formula>#REF!</formula>
    </cfRule>
  </conditionalFormatting>
  <conditionalFormatting sqref="N23:N24">
    <cfRule type="cellIs" dxfId="1487" priority="379" operator="greaterThan">
      <formula>#REF!</formula>
    </cfRule>
    <cfRule type="cellIs" dxfId="1486" priority="378" operator="lessThan">
      <formula>#REF!</formula>
    </cfRule>
  </conditionalFormatting>
  <conditionalFormatting sqref="N24:N25">
    <cfRule type="cellIs" dxfId="1485" priority="423" operator="greaterThan">
      <formula>#REF!</formula>
    </cfRule>
    <cfRule type="cellIs" dxfId="1484" priority="422" operator="lessThan">
      <formula>#REF!</formula>
    </cfRule>
  </conditionalFormatting>
  <conditionalFormatting sqref="N25:N26">
    <cfRule type="cellIs" dxfId="1483" priority="467" operator="greaterThan">
      <formula>#REF!</formula>
    </cfRule>
    <cfRule type="cellIs" dxfId="1482" priority="466" operator="lessThan">
      <formula>#REF!</formula>
    </cfRule>
  </conditionalFormatting>
  <conditionalFormatting sqref="N26:N27">
    <cfRule type="cellIs" dxfId="1481" priority="511" operator="greaterThan">
      <formula>#REF!</formula>
    </cfRule>
    <cfRule type="cellIs" dxfId="1480" priority="510" operator="lessThan">
      <formula>#REF!</formula>
    </cfRule>
  </conditionalFormatting>
  <conditionalFormatting sqref="N27:N28">
    <cfRule type="cellIs" dxfId="1479" priority="554" operator="lessThan">
      <formula>#REF!</formula>
    </cfRule>
    <cfRule type="cellIs" dxfId="1478" priority="555" operator="greaterThan">
      <formula>#REF!</formula>
    </cfRule>
  </conditionalFormatting>
  <conditionalFormatting sqref="N28:N29">
    <cfRule type="cellIs" dxfId="1477" priority="598" operator="lessThan">
      <formula>#REF!</formula>
    </cfRule>
    <cfRule type="cellIs" dxfId="1476" priority="599" operator="greaterThan">
      <formula>#REF!</formula>
    </cfRule>
  </conditionalFormatting>
  <conditionalFormatting sqref="N29:N30">
    <cfRule type="cellIs" dxfId="1475" priority="642" operator="lessThan">
      <formula>#REF!</formula>
    </cfRule>
    <cfRule type="cellIs" dxfId="1474" priority="643" operator="greaterThan">
      <formula>#REF!</formula>
    </cfRule>
  </conditionalFormatting>
  <conditionalFormatting sqref="N30:N31">
    <cfRule type="cellIs" dxfId="1473" priority="687" operator="greaterThan">
      <formula>#REF!</formula>
    </cfRule>
    <cfRule type="cellIs" dxfId="1472" priority="686" operator="lessThan">
      <formula>#REF!</formula>
    </cfRule>
  </conditionalFormatting>
  <conditionalFormatting sqref="N31:N32">
    <cfRule type="cellIs" dxfId="1471" priority="730" operator="lessThan">
      <formula>#REF!</formula>
    </cfRule>
    <cfRule type="cellIs" dxfId="1470" priority="731" operator="greaterThan">
      <formula>#REF!</formula>
    </cfRule>
  </conditionalFormatting>
  <conditionalFormatting sqref="N32:N33">
    <cfRule type="cellIs" dxfId="1469" priority="774" operator="lessThan">
      <formula>#REF!</formula>
    </cfRule>
    <cfRule type="cellIs" dxfId="1468" priority="775" operator="greaterThan">
      <formula>#REF!</formula>
    </cfRule>
  </conditionalFormatting>
  <conditionalFormatting sqref="N33">
    <cfRule type="cellIs" dxfId="1467" priority="818" operator="lessThan">
      <formula>#REF!</formula>
    </cfRule>
    <cfRule type="cellIs" dxfId="1466" priority="819" operator="greaterThan">
      <formula>#REF!</formula>
    </cfRule>
  </conditionalFormatting>
  <conditionalFormatting sqref="N34:N35">
    <cfRule type="cellIs" dxfId="1465" priority="11" operator="lessThan">
      <formula>#REF!</formula>
    </cfRule>
    <cfRule type="cellIs" dxfId="1464" priority="12" operator="greaterThan">
      <formula>#REF!</formula>
    </cfRule>
  </conditionalFormatting>
  <conditionalFormatting sqref="N34:N36">
    <cfRule type="cellIs" dxfId="1463" priority="115" operator="greaterThan">
      <formula>#REF!</formula>
    </cfRule>
    <cfRule type="cellIs" dxfId="1462" priority="114" operator="lessThan">
      <formula>#REF!</formula>
    </cfRule>
  </conditionalFormatting>
  <conditionalFormatting sqref="N36:N37">
    <cfRule type="cellIs" dxfId="1461" priority="937" operator="greaterThan">
      <formula>#REF!</formula>
    </cfRule>
    <cfRule type="cellIs" dxfId="1460" priority="936" operator="lessThan">
      <formula>#REF!</formula>
    </cfRule>
  </conditionalFormatting>
  <conditionalFormatting sqref="N37:N38">
    <cfRule type="cellIs" dxfId="1459" priority="980" operator="lessThan">
      <formula>#REF!</formula>
    </cfRule>
    <cfRule type="cellIs" dxfId="1458" priority="981" operator="greaterThan">
      <formula>#REF!</formula>
    </cfRule>
  </conditionalFormatting>
  <conditionalFormatting sqref="N38:N39">
    <cfRule type="cellIs" dxfId="1457" priority="1024" operator="lessThan">
      <formula>#REF!</formula>
    </cfRule>
    <cfRule type="cellIs" dxfId="1456" priority="1025" operator="greaterThan">
      <formula>#REF!</formula>
    </cfRule>
  </conditionalFormatting>
  <conditionalFormatting sqref="N39:N40">
    <cfRule type="cellIs" dxfId="1455" priority="1069" operator="greaterThan">
      <formula>#REF!</formula>
    </cfRule>
    <cfRule type="cellIs" dxfId="1454" priority="1068" operator="lessThan">
      <formula>#REF!</formula>
    </cfRule>
  </conditionalFormatting>
  <conditionalFormatting sqref="N40:N41">
    <cfRule type="cellIs" dxfId="1453" priority="1112" operator="lessThan">
      <formula>#REF!</formula>
    </cfRule>
    <cfRule type="cellIs" dxfId="1452" priority="1113" operator="greaterThan">
      <formula>#REF!</formula>
    </cfRule>
  </conditionalFormatting>
  <conditionalFormatting sqref="N41:N42">
    <cfRule type="cellIs" dxfId="1451" priority="1200" operator="lessThan">
      <formula>#REF!</formula>
    </cfRule>
    <cfRule type="cellIs" dxfId="1450" priority="1201" operator="greaterThan">
      <formula>#REF!</formula>
    </cfRule>
  </conditionalFormatting>
  <conditionalFormatting sqref="N42:N43">
    <cfRule type="cellIs" dxfId="1449" priority="1245" operator="greaterThan">
      <formula>#REF!</formula>
    </cfRule>
    <cfRule type="cellIs" dxfId="1448" priority="1244" operator="lessThan">
      <formula>#REF!</formula>
    </cfRule>
  </conditionalFormatting>
  <conditionalFormatting sqref="N43:N44">
    <cfRule type="cellIs" dxfId="1447" priority="1288" operator="lessThan">
      <formula>#REF!</formula>
    </cfRule>
    <cfRule type="cellIs" dxfId="1446" priority="1289" operator="greaterThan">
      <formula>#REF!</formula>
    </cfRule>
  </conditionalFormatting>
  <conditionalFormatting sqref="N44:N45">
    <cfRule type="cellIs" dxfId="1445" priority="1332" operator="lessThan">
      <formula>#REF!</formula>
    </cfRule>
    <cfRule type="cellIs" dxfId="1444" priority="1333" operator="greaterThan">
      <formula>#REF!</formula>
    </cfRule>
  </conditionalFormatting>
  <conditionalFormatting sqref="N45:N46">
    <cfRule type="cellIs" dxfId="1443" priority="1377" operator="greaterThan">
      <formula>#REF!</formula>
    </cfRule>
    <cfRule type="cellIs" dxfId="1442" priority="1376" operator="lessThan">
      <formula>#REF!</formula>
    </cfRule>
  </conditionalFormatting>
  <conditionalFormatting sqref="N46:N47">
    <cfRule type="cellIs" dxfId="1441" priority="1421" operator="greaterThan">
      <formula>#REF!</formula>
    </cfRule>
    <cfRule type="cellIs" dxfId="1440" priority="1420" operator="lessThan">
      <formula>#REF!</formula>
    </cfRule>
  </conditionalFormatting>
  <conditionalFormatting sqref="N47:N48">
    <cfRule type="cellIs" dxfId="1439" priority="1465" operator="greaterThan">
      <formula>#REF!</formula>
    </cfRule>
    <cfRule type="cellIs" dxfId="1438" priority="1464" operator="lessThan">
      <formula>#REF!</formula>
    </cfRule>
  </conditionalFormatting>
  <conditionalFormatting sqref="N48:N49">
    <cfRule type="cellIs" dxfId="1437" priority="1508" operator="lessThan">
      <formula>#REF!</formula>
    </cfRule>
    <cfRule type="cellIs" dxfId="1436" priority="1509" operator="greaterThan">
      <formula>#REF!</formula>
    </cfRule>
  </conditionalFormatting>
  <conditionalFormatting sqref="N49:N50">
    <cfRule type="cellIs" dxfId="1435" priority="1552" operator="lessThan">
      <formula>#REF!</formula>
    </cfRule>
    <cfRule type="cellIs" dxfId="1434" priority="1553" operator="greaterThan">
      <formula>#REF!</formula>
    </cfRule>
  </conditionalFormatting>
  <conditionalFormatting sqref="N50:N51">
    <cfRule type="cellIs" dxfId="1433" priority="1596" operator="lessThan">
      <formula>#REF!</formula>
    </cfRule>
    <cfRule type="cellIs" dxfId="1432" priority="1597" operator="greaterThan">
      <formula>#REF!</formula>
    </cfRule>
  </conditionalFormatting>
  <conditionalFormatting sqref="N51:N52">
    <cfRule type="cellIs" dxfId="1431" priority="1640" operator="lessThan">
      <formula>#REF!</formula>
    </cfRule>
    <cfRule type="cellIs" dxfId="1430" priority="1641" operator="greaterThan">
      <formula>#REF!</formula>
    </cfRule>
  </conditionalFormatting>
  <conditionalFormatting sqref="N52:N53">
    <cfRule type="cellIs" dxfId="1429" priority="1685" operator="greaterThan">
      <formula>#REF!</formula>
    </cfRule>
    <cfRule type="cellIs" dxfId="1428" priority="1684" operator="lessThan">
      <formula>#REF!</formula>
    </cfRule>
  </conditionalFormatting>
  <conditionalFormatting sqref="N53:N54">
    <cfRule type="cellIs" dxfId="1427" priority="1728" operator="lessThan">
      <formula>#REF!</formula>
    </cfRule>
    <cfRule type="cellIs" dxfId="1426" priority="1729" operator="greaterThan">
      <formula>#REF!</formula>
    </cfRule>
  </conditionalFormatting>
  <conditionalFormatting sqref="N54:N55">
    <cfRule type="cellIs" dxfId="1425" priority="1773" operator="greaterThan">
      <formula>#REF!</formula>
    </cfRule>
    <cfRule type="cellIs" dxfId="1424" priority="1772" operator="lessThan">
      <formula>#REF!</formula>
    </cfRule>
  </conditionalFormatting>
  <conditionalFormatting sqref="N55:N56">
    <cfRule type="cellIs" dxfId="1423" priority="1816" operator="lessThan">
      <formula>#REF!</formula>
    </cfRule>
    <cfRule type="cellIs" dxfId="1422" priority="1817" operator="greaterThan">
      <formula>#REF!</formula>
    </cfRule>
  </conditionalFormatting>
  <conditionalFormatting sqref="N56:N57">
    <cfRule type="cellIs" dxfId="1421" priority="1861" operator="greaterThan">
      <formula>#REF!</formula>
    </cfRule>
    <cfRule type="cellIs" dxfId="1420" priority="1860" operator="lessThan">
      <formula>#REF!</formula>
    </cfRule>
  </conditionalFormatting>
  <conditionalFormatting sqref="N57">
    <cfRule type="cellIs" dxfId="1419" priority="1905" operator="greaterThan">
      <formula>#REF!</formula>
    </cfRule>
    <cfRule type="cellIs" dxfId="1418" priority="1904" operator="lessThan">
      <formula>#REF!</formula>
    </cfRule>
  </conditionalFormatting>
  <conditionalFormatting sqref="N58">
    <cfRule type="cellIs" dxfId="1417" priority="41" operator="greaterThan">
      <formula>#REF!</formula>
    </cfRule>
    <cfRule type="cellIs" dxfId="1416" priority="38" operator="lessThan">
      <formula>#REF!</formula>
    </cfRule>
    <cfRule type="cellIs" dxfId="1415" priority="39" operator="greaterThan">
      <formula>#REF!</formula>
    </cfRule>
    <cfRule type="cellIs" dxfId="1414" priority="40" operator="lessThan">
      <formula>#REF!</formula>
    </cfRule>
  </conditionalFormatting>
  <conditionalFormatting sqref="N59">
    <cfRule type="cellIs" dxfId="1413" priority="1948" operator="lessThan">
      <formula>#REF!</formula>
    </cfRule>
    <cfRule type="cellIs" dxfId="1412" priority="1949" operator="greaterThan">
      <formula>#REF!</formula>
    </cfRule>
  </conditionalFormatting>
  <conditionalFormatting sqref="N59:N61">
    <cfRule type="cellIs" dxfId="1411" priority="1156" operator="lessThan">
      <formula>#REF!</formula>
    </cfRule>
    <cfRule type="cellIs" dxfId="1410" priority="1157" operator="greaterThan">
      <formula>#REF!</formula>
    </cfRule>
  </conditionalFormatting>
  <conditionalFormatting sqref="N60">
    <cfRule type="cellIs" dxfId="1409" priority="1143" operator="lessThan">
      <formula>#REF!</formula>
    </cfRule>
    <cfRule type="cellIs" dxfId="1408" priority="1144" operator="greaterThan">
      <formula>#REF!</formula>
    </cfRule>
  </conditionalFormatting>
  <conditionalFormatting sqref="N61:N62">
    <cfRule type="cellIs" dxfId="1407" priority="1993" operator="greaterThan">
      <formula>#REF!</formula>
    </cfRule>
    <cfRule type="cellIs" dxfId="1406" priority="1992" operator="lessThan">
      <formula>#REF!</formula>
    </cfRule>
  </conditionalFormatting>
  <conditionalFormatting sqref="N62:N63">
    <cfRule type="cellIs" dxfId="1405" priority="2037" operator="greaterThan">
      <formula>#REF!</formula>
    </cfRule>
    <cfRule type="cellIs" dxfId="1404" priority="2036" operator="lessThan">
      <formula>#REF!</formula>
    </cfRule>
  </conditionalFormatting>
  <conditionalFormatting sqref="N63:N64">
    <cfRule type="cellIs" dxfId="1403" priority="2081" operator="greaterThan">
      <formula>#REF!</formula>
    </cfRule>
    <cfRule type="cellIs" dxfId="1402" priority="2080" operator="lessThan">
      <formula>#REF!</formula>
    </cfRule>
  </conditionalFormatting>
  <conditionalFormatting sqref="N64:N65">
    <cfRule type="cellIs" dxfId="1401" priority="2124" operator="lessThan">
      <formula>#REF!</formula>
    </cfRule>
    <cfRule type="cellIs" dxfId="1400" priority="2125" operator="greaterThan">
      <formula>#REF!</formula>
    </cfRule>
  </conditionalFormatting>
  <conditionalFormatting sqref="N65:N79">
    <cfRule type="cellIs" dxfId="1399" priority="2294" operator="lessThan">
      <formula>#REF!</formula>
    </cfRule>
    <cfRule type="cellIs" dxfId="1398" priority="2295" operator="greaterThan">
      <formula>#REF!</formula>
    </cfRule>
  </conditionalFormatting>
  <conditionalFormatting sqref="N66:N80">
    <cfRule type="cellIs" dxfId="1397" priority="2342" operator="lessThan">
      <formula>#REF!</formula>
    </cfRule>
    <cfRule type="cellIs" dxfId="1396" priority="2343" operator="greaterThan">
      <formula>#REF!</formula>
    </cfRule>
  </conditionalFormatting>
  <conditionalFormatting sqref="N80:N84">
    <cfRule type="cellIs" dxfId="1395" priority="2390" operator="lessThan">
      <formula>#REF!</formula>
    </cfRule>
    <cfRule type="cellIs" dxfId="1394" priority="2391" operator="greaterThan">
      <formula>#REF!</formula>
    </cfRule>
  </conditionalFormatting>
  <conditionalFormatting sqref="N81:N85">
    <cfRule type="cellIs" dxfId="1393" priority="2439" operator="greaterThan">
      <formula>#REF!</formula>
    </cfRule>
    <cfRule type="cellIs" dxfId="1392" priority="2438" operator="lessThan">
      <formula>#REF!</formula>
    </cfRule>
  </conditionalFormatting>
  <conditionalFormatting sqref="N85:N86">
    <cfRule type="cellIs" dxfId="1391" priority="2489" operator="greaterThan">
      <formula>#REF!</formula>
    </cfRule>
    <cfRule type="cellIs" dxfId="1390" priority="2488" operator="lessThan">
      <formula>#REF!</formula>
    </cfRule>
  </conditionalFormatting>
  <conditionalFormatting sqref="N86:N87">
    <cfRule type="cellIs" dxfId="1389" priority="2539" operator="greaterThan">
      <formula>#REF!</formula>
    </cfRule>
    <cfRule type="cellIs" dxfId="1388" priority="2538" operator="lessThan">
      <formula>#REF!</formula>
    </cfRule>
  </conditionalFormatting>
  <conditionalFormatting sqref="N87:N88">
    <cfRule type="cellIs" dxfId="1387" priority="2588" operator="lessThan">
      <formula>#REF!</formula>
    </cfRule>
    <cfRule type="cellIs" dxfId="1386" priority="2589" operator="greaterThan">
      <formula>#REF!</formula>
    </cfRule>
  </conditionalFormatting>
  <conditionalFormatting sqref="N88">
    <cfRule type="cellIs" dxfId="1385" priority="2639" operator="greaterThan">
      <formula>#REF!</formula>
    </cfRule>
    <cfRule type="cellIs" dxfId="1384" priority="2638" operator="lessThan">
      <formula>#REF!</formula>
    </cfRule>
  </conditionalFormatting>
  <conditionalFormatting sqref="P3:T88 J4 L4">
    <cfRule type="cellIs" dxfId="1383" priority="61" operator="greaterThan">
      <formula>#REF!</formula>
    </cfRule>
    <cfRule type="cellIs" dxfId="1382" priority="60" operator="lessThan">
      <formula>#REF!</formula>
    </cfRule>
  </conditionalFormatting>
  <conditionalFormatting sqref="V3:Z88">
    <cfRule type="cellIs" dxfId="1381" priority="4" operator="greaterThan">
      <formula>#REF!</formula>
    </cfRule>
    <cfRule type="cellIs" dxfId="1380" priority="3" operator="lessThan">
      <formula>#REF!</formula>
    </cfRule>
  </conditionalFormatting>
  <conditionalFormatting sqref="AT3:AX88">
    <cfRule type="cellIs" dxfId="1379" priority="10" operator="greaterThan">
      <formula>#REF!</formula>
    </cfRule>
    <cfRule type="cellIs" dxfId="1378" priority="9" operator="lessThan">
      <formula>#REF!</formula>
    </cfRule>
  </conditionalFormatting>
  <conditionalFormatting sqref="AZ3:BB4">
    <cfRule type="cellIs" dxfId="1377" priority="28" operator="lessThan">
      <formula>#REF!</formula>
    </cfRule>
    <cfRule type="cellIs" dxfId="1376" priority="29" operator="greaterThan">
      <formula>#REF!</formula>
    </cfRule>
  </conditionalFormatting>
  <conditionalFormatting sqref="AZ5:BB6">
    <cfRule type="cellIs" dxfId="1375" priority="216" operator="lessThan">
      <formula>#REF!</formula>
    </cfRule>
    <cfRule type="cellIs" dxfId="1374" priority="217" operator="greaterThan">
      <formula>#REF!</formula>
    </cfRule>
  </conditionalFormatting>
  <conditionalFormatting sqref="AZ7:BB8">
    <cfRule type="cellIs" dxfId="1373" priority="305" operator="greaterThan">
      <formula>#REF!</formula>
    </cfRule>
    <cfRule type="cellIs" dxfId="1372" priority="304" operator="lessThan">
      <formula>#REF!</formula>
    </cfRule>
  </conditionalFormatting>
  <conditionalFormatting sqref="AZ9:BB23">
    <cfRule type="cellIs" dxfId="1371" priority="173" operator="greaterThan">
      <formula>#REF!</formula>
    </cfRule>
    <cfRule type="cellIs" dxfId="1370" priority="172" operator="lessThan">
      <formula>#REF!</formula>
    </cfRule>
  </conditionalFormatting>
  <conditionalFormatting sqref="AZ24:BB25">
    <cfRule type="cellIs" dxfId="1369" priority="436" operator="lessThan">
      <formula>#REF!</formula>
    </cfRule>
    <cfRule type="cellIs" dxfId="1368" priority="437" operator="greaterThan">
      <formula>#REF!</formula>
    </cfRule>
  </conditionalFormatting>
  <conditionalFormatting sqref="AZ26:BB27">
    <cfRule type="cellIs" dxfId="1367" priority="524" operator="lessThan">
      <formula>#REF!</formula>
    </cfRule>
    <cfRule type="cellIs" dxfId="1366" priority="525" operator="greaterThan">
      <formula>#REF!</formula>
    </cfRule>
  </conditionalFormatting>
  <conditionalFormatting sqref="AZ28:BB29">
    <cfRule type="cellIs" dxfId="1365" priority="613" operator="greaterThan">
      <formula>#REF!</formula>
    </cfRule>
    <cfRule type="cellIs" dxfId="1364" priority="612" operator="lessThan">
      <formula>#REF!</formula>
    </cfRule>
  </conditionalFormatting>
  <conditionalFormatting sqref="AZ30:BB31">
    <cfRule type="cellIs" dxfId="1363" priority="700" operator="lessThan">
      <formula>#REF!</formula>
    </cfRule>
    <cfRule type="cellIs" dxfId="1362" priority="701" operator="greaterThan">
      <formula>#REF!</formula>
    </cfRule>
  </conditionalFormatting>
  <conditionalFormatting sqref="AZ32:BB33">
    <cfRule type="cellIs" dxfId="1361" priority="789" operator="greaterThan">
      <formula>#REF!</formula>
    </cfRule>
    <cfRule type="cellIs" dxfId="1360" priority="788" operator="lessThan">
      <formula>#REF!</formula>
    </cfRule>
  </conditionalFormatting>
  <conditionalFormatting sqref="AZ34:BB34">
    <cfRule type="cellIs" dxfId="1359" priority="13" operator="greaterThan">
      <formula>#REF!</formula>
    </cfRule>
  </conditionalFormatting>
  <conditionalFormatting sqref="AZ34:BB35">
    <cfRule type="cellIs" dxfId="1358" priority="127" operator="greaterThan">
      <formula>#REF!</formula>
    </cfRule>
  </conditionalFormatting>
  <conditionalFormatting sqref="AZ35:BB36">
    <cfRule type="cellIs" dxfId="1357" priority="871" operator="greaterThan">
      <formula>#REF!</formula>
    </cfRule>
  </conditionalFormatting>
  <conditionalFormatting sqref="AZ36:BB37">
    <cfRule type="cellIs" dxfId="1356" priority="947" operator="greaterThan">
      <formula>#REF!</formula>
    </cfRule>
  </conditionalFormatting>
  <conditionalFormatting sqref="AZ37:BB38">
    <cfRule type="cellIs" dxfId="1355" priority="991" operator="greaterThan">
      <formula>#REF!</formula>
    </cfRule>
  </conditionalFormatting>
  <conditionalFormatting sqref="AZ38:BB39">
    <cfRule type="cellIs" dxfId="1354" priority="1035" operator="greaterThan">
      <formula>#REF!</formula>
    </cfRule>
  </conditionalFormatting>
  <conditionalFormatting sqref="AZ39:BB40">
    <cfRule type="cellIs" dxfId="1353" priority="1079" operator="greaterThan">
      <formula>#REF!</formula>
    </cfRule>
  </conditionalFormatting>
  <conditionalFormatting sqref="AZ40:BB41">
    <cfRule type="cellIs" dxfId="1352" priority="1123" operator="greaterThan">
      <formula>#REF!</formula>
    </cfRule>
  </conditionalFormatting>
  <conditionalFormatting sqref="AZ41:BB42">
    <cfRule type="cellIs" dxfId="1351" priority="1211" operator="greaterThan">
      <formula>#REF!</formula>
    </cfRule>
  </conditionalFormatting>
  <conditionalFormatting sqref="AZ42:BB43">
    <cfRule type="cellIs" dxfId="1350" priority="1255" operator="greaterThan">
      <formula>#REF!</formula>
    </cfRule>
  </conditionalFormatting>
  <conditionalFormatting sqref="AZ43:BB44">
    <cfRule type="cellIs" dxfId="1349" priority="1299" operator="greaterThan">
      <formula>#REF!</formula>
    </cfRule>
  </conditionalFormatting>
  <conditionalFormatting sqref="AZ44:BB45">
    <cfRule type="cellIs" dxfId="1348" priority="1343" operator="greaterThan">
      <formula>#REF!</formula>
    </cfRule>
  </conditionalFormatting>
  <conditionalFormatting sqref="AZ45:BB46">
    <cfRule type="cellIs" dxfId="1347" priority="1387" operator="greaterThan">
      <formula>#REF!</formula>
    </cfRule>
  </conditionalFormatting>
  <conditionalFormatting sqref="AZ46:BB47">
    <cfRule type="cellIs" dxfId="1346" priority="1431" operator="greaterThan">
      <formula>#REF!</formula>
    </cfRule>
  </conditionalFormatting>
  <conditionalFormatting sqref="AZ47:BB48">
    <cfRule type="cellIs" dxfId="1345" priority="1475" operator="greaterThan">
      <formula>#REF!</formula>
    </cfRule>
  </conditionalFormatting>
  <conditionalFormatting sqref="AZ48:BB49">
    <cfRule type="cellIs" dxfId="1344" priority="1519" operator="greaterThan">
      <formula>#REF!</formula>
    </cfRule>
  </conditionalFormatting>
  <conditionalFormatting sqref="AZ49:BB50">
    <cfRule type="cellIs" dxfId="1343" priority="1563" operator="greaterThan">
      <formula>#REF!</formula>
    </cfRule>
  </conditionalFormatting>
  <conditionalFormatting sqref="AZ50:BB51">
    <cfRule type="cellIs" dxfId="1342" priority="1607" operator="greaterThan">
      <formula>#REF!</formula>
    </cfRule>
  </conditionalFormatting>
  <conditionalFormatting sqref="AZ51:BB52">
    <cfRule type="cellIs" dxfId="1341" priority="1651" operator="greaterThan">
      <formula>#REF!</formula>
    </cfRule>
  </conditionalFormatting>
  <conditionalFormatting sqref="AZ52:BB53">
    <cfRule type="cellIs" dxfId="1340" priority="1695" operator="greaterThan">
      <formula>#REF!</formula>
    </cfRule>
  </conditionalFormatting>
  <conditionalFormatting sqref="AZ53:BB54">
    <cfRule type="cellIs" dxfId="1339" priority="1739" operator="greaterThan">
      <formula>#REF!</formula>
    </cfRule>
  </conditionalFormatting>
  <conditionalFormatting sqref="AZ54:BB55">
    <cfRule type="cellIs" dxfId="1338" priority="1783" operator="greaterThan">
      <formula>#REF!</formula>
    </cfRule>
  </conditionalFormatting>
  <conditionalFormatting sqref="AZ55:BB56">
    <cfRule type="cellIs" dxfId="1337" priority="1827" operator="greaterThan">
      <formula>#REF!</formula>
    </cfRule>
  </conditionalFormatting>
  <conditionalFormatting sqref="AZ56:BB57">
    <cfRule type="cellIs" dxfId="1336" priority="1871" operator="greaterThan">
      <formula>#REF!</formula>
    </cfRule>
  </conditionalFormatting>
  <conditionalFormatting sqref="AZ59:BB61">
    <cfRule type="cellIs" dxfId="1335" priority="1167" operator="greaterThan">
      <formula>#REF!</formula>
    </cfRule>
  </conditionalFormatting>
  <conditionalFormatting sqref="AZ60:BB60">
    <cfRule type="cellIs" dxfId="1334" priority="1147" operator="greaterThan">
      <formula>#REF!</formula>
    </cfRule>
  </conditionalFormatting>
  <conditionalFormatting sqref="AZ61:BB62">
    <cfRule type="cellIs" dxfId="1333" priority="2003" operator="greaterThan">
      <formula>#REF!</formula>
    </cfRule>
  </conditionalFormatting>
  <conditionalFormatting sqref="AZ62:BB63">
    <cfRule type="cellIs" dxfId="1332" priority="2047" operator="greaterThan">
      <formula>#REF!</formula>
    </cfRule>
  </conditionalFormatting>
  <conditionalFormatting sqref="AZ63:BB64">
    <cfRule type="cellIs" dxfId="1331" priority="2091" operator="greaterThan">
      <formula>#REF!</formula>
    </cfRule>
  </conditionalFormatting>
  <conditionalFormatting sqref="AZ64:BB65">
    <cfRule type="cellIs" dxfId="1330" priority="2135" operator="greaterThan">
      <formula>#REF!</formula>
    </cfRule>
  </conditionalFormatting>
  <conditionalFormatting sqref="AZ65:BB79">
    <cfRule type="cellIs" dxfId="1329" priority="2305" operator="greaterThan">
      <formula>#REF!</formula>
    </cfRule>
  </conditionalFormatting>
  <conditionalFormatting sqref="AZ66:BB80">
    <cfRule type="cellIs" dxfId="1328" priority="2353" operator="greaterThan">
      <formula>#REF!</formula>
    </cfRule>
  </conditionalFormatting>
  <conditionalFormatting sqref="AZ80:BB84">
    <cfRule type="cellIs" dxfId="1327" priority="2401" operator="greaterThan">
      <formula>#REF!</formula>
    </cfRule>
  </conditionalFormatting>
  <conditionalFormatting sqref="AZ81:BB85">
    <cfRule type="cellIs" dxfId="1326" priority="2449" operator="greaterThan">
      <formula>#REF!</formula>
    </cfRule>
  </conditionalFormatting>
  <conditionalFormatting sqref="AZ85:BB86">
    <cfRule type="cellIs" dxfId="1325" priority="2499" operator="greaterThan">
      <formula>#REF!</formula>
    </cfRule>
  </conditionalFormatting>
  <conditionalFormatting sqref="AZ86:BB87">
    <cfRule type="cellIs" dxfId="1324" priority="2549" operator="greaterThan">
      <formula>#REF!</formula>
    </cfRule>
  </conditionalFormatting>
  <conditionalFormatting sqref="AZ87:BB88">
    <cfRule type="cellIs" dxfId="1323" priority="2599" operator="greaterThan">
      <formula>#REF!</formula>
    </cfRule>
  </conditionalFormatting>
  <conditionalFormatting sqref="AZ3:BC3">
    <cfRule type="cellIs" dxfId="1322" priority="26" operator="lessThan">
      <formula>#REF!</formula>
    </cfRule>
    <cfRule type="cellIs" dxfId="1321" priority="27" operator="greaterThan">
      <formula>#REF!</formula>
    </cfRule>
  </conditionalFormatting>
  <conditionalFormatting sqref="AZ4:BC5">
    <cfRule type="cellIs" dxfId="1320" priority="83" operator="greaterThan">
      <formula>#REF!</formula>
    </cfRule>
    <cfRule type="cellIs" dxfId="1319" priority="82" operator="lessThan">
      <formula>#REF!</formula>
    </cfRule>
  </conditionalFormatting>
  <conditionalFormatting sqref="AZ6:BC7">
    <cfRule type="cellIs" dxfId="1318" priority="261" operator="greaterThan">
      <formula>#REF!</formula>
    </cfRule>
    <cfRule type="cellIs" dxfId="1317" priority="260" operator="lessThan">
      <formula>#REF!</formula>
    </cfRule>
  </conditionalFormatting>
  <conditionalFormatting sqref="AZ8:BC8">
    <cfRule type="cellIs" dxfId="1316" priority="349" operator="greaterThan">
      <formula>#REF!</formula>
    </cfRule>
    <cfRule type="cellIs" dxfId="1315" priority="348" operator="lessThan">
      <formula>#REF!</formula>
    </cfRule>
  </conditionalFormatting>
  <conditionalFormatting sqref="AZ9:BC22">
    <cfRule type="cellIs" dxfId="1314" priority="171" operator="greaterThan">
      <formula>#REF!</formula>
    </cfRule>
    <cfRule type="cellIs" dxfId="1313" priority="170" operator="lessThan">
      <formula>#REF!</formula>
    </cfRule>
  </conditionalFormatting>
  <conditionalFormatting sqref="AZ23:BC24">
    <cfRule type="cellIs" dxfId="1312" priority="393" operator="greaterThan">
      <formula>#REF!</formula>
    </cfRule>
    <cfRule type="cellIs" dxfId="1311" priority="392" operator="lessThan">
      <formula>#REF!</formula>
    </cfRule>
  </conditionalFormatting>
  <conditionalFormatting sqref="AZ25:BC26">
    <cfRule type="cellIs" dxfId="1310" priority="480" operator="lessThan">
      <formula>#REF!</formula>
    </cfRule>
    <cfRule type="cellIs" dxfId="1309" priority="481" operator="greaterThan">
      <formula>#REF!</formula>
    </cfRule>
  </conditionalFormatting>
  <conditionalFormatting sqref="AZ27:BC28">
    <cfRule type="cellIs" dxfId="1308" priority="569" operator="greaterThan">
      <formula>#REF!</formula>
    </cfRule>
    <cfRule type="cellIs" dxfId="1307" priority="568" operator="lessThan">
      <formula>#REF!</formula>
    </cfRule>
  </conditionalFormatting>
  <conditionalFormatting sqref="AZ29:BC30">
    <cfRule type="cellIs" dxfId="1306" priority="656" operator="lessThan">
      <formula>#REF!</formula>
    </cfRule>
    <cfRule type="cellIs" dxfId="1305" priority="657" operator="greaterThan">
      <formula>#REF!</formula>
    </cfRule>
  </conditionalFormatting>
  <conditionalFormatting sqref="AZ31:BC32">
    <cfRule type="cellIs" dxfId="1304" priority="745" operator="greaterThan">
      <formula>#REF!</formula>
    </cfRule>
    <cfRule type="cellIs" dxfId="1303" priority="744" operator="lessThan">
      <formula>#REF!</formula>
    </cfRule>
  </conditionalFormatting>
  <conditionalFormatting sqref="AZ33:BC33">
    <cfRule type="cellIs" dxfId="1302" priority="833" operator="greaterThan">
      <formula>#REF!</formula>
    </cfRule>
    <cfRule type="cellIs" dxfId="1301" priority="832" operator="lessThan">
      <formula>#REF!</formula>
    </cfRule>
  </conditionalFormatting>
  <conditionalFormatting sqref="AZ34:BC34">
    <cfRule type="cellIs" dxfId="1300" priority="16" operator="lessThan">
      <formula>#REF!</formula>
    </cfRule>
  </conditionalFormatting>
  <conditionalFormatting sqref="AZ35:BC35">
    <cfRule type="cellIs" dxfId="1299" priority="132" operator="lessThan">
      <formula>#REF!</formula>
    </cfRule>
  </conditionalFormatting>
  <conditionalFormatting sqref="AZ36:BC36">
    <cfRule type="cellIs" dxfId="1298" priority="928" operator="lessThan">
      <formula>#REF!</formula>
    </cfRule>
  </conditionalFormatting>
  <conditionalFormatting sqref="AZ37:BC37">
    <cfRule type="cellIs" dxfId="1297" priority="972" operator="lessThan">
      <formula>#REF!</formula>
    </cfRule>
  </conditionalFormatting>
  <conditionalFormatting sqref="AZ38:BC38">
    <cfRule type="cellIs" dxfId="1296" priority="1016" operator="lessThan">
      <formula>#REF!</formula>
    </cfRule>
  </conditionalFormatting>
  <conditionalFormatting sqref="AZ39:BC39">
    <cfRule type="cellIs" dxfId="1295" priority="1060" operator="lessThan">
      <formula>#REF!</formula>
    </cfRule>
  </conditionalFormatting>
  <conditionalFormatting sqref="AZ40:BC40">
    <cfRule type="cellIs" dxfId="1294" priority="1104" operator="lessThan">
      <formula>#REF!</formula>
    </cfRule>
  </conditionalFormatting>
  <conditionalFormatting sqref="AZ41:BC41">
    <cfRule type="cellIs" dxfId="1293" priority="1192" operator="lessThan">
      <formula>#REF!</formula>
    </cfRule>
  </conditionalFormatting>
  <conditionalFormatting sqref="AZ42:BC42">
    <cfRule type="cellIs" dxfId="1292" priority="1236" operator="lessThan">
      <formula>#REF!</formula>
    </cfRule>
  </conditionalFormatting>
  <conditionalFormatting sqref="AZ43:BC43">
    <cfRule type="cellIs" dxfId="1291" priority="1280" operator="lessThan">
      <formula>#REF!</formula>
    </cfRule>
  </conditionalFormatting>
  <conditionalFormatting sqref="AZ44:BC44">
    <cfRule type="cellIs" dxfId="1290" priority="1324" operator="lessThan">
      <formula>#REF!</formula>
    </cfRule>
  </conditionalFormatting>
  <conditionalFormatting sqref="AZ45:BC45">
    <cfRule type="cellIs" dxfId="1289" priority="1368" operator="lessThan">
      <formula>#REF!</formula>
    </cfRule>
  </conditionalFormatting>
  <conditionalFormatting sqref="AZ46:BC46">
    <cfRule type="cellIs" dxfId="1288" priority="1412" operator="lessThan">
      <formula>#REF!</formula>
    </cfRule>
  </conditionalFormatting>
  <conditionalFormatting sqref="AZ47:BC47">
    <cfRule type="cellIs" dxfId="1287" priority="1456" operator="lessThan">
      <formula>#REF!</formula>
    </cfRule>
  </conditionalFormatting>
  <conditionalFormatting sqref="AZ48:BC48">
    <cfRule type="cellIs" dxfId="1286" priority="1500" operator="lessThan">
      <formula>#REF!</formula>
    </cfRule>
  </conditionalFormatting>
  <conditionalFormatting sqref="AZ49:BC49">
    <cfRule type="cellIs" dxfId="1285" priority="1544" operator="lessThan">
      <formula>#REF!</formula>
    </cfRule>
  </conditionalFormatting>
  <conditionalFormatting sqref="AZ50:BC50">
    <cfRule type="cellIs" dxfId="1284" priority="1588" operator="lessThan">
      <formula>#REF!</formula>
    </cfRule>
  </conditionalFormatting>
  <conditionalFormatting sqref="AZ51:BC51">
    <cfRule type="cellIs" dxfId="1283" priority="1632" operator="lessThan">
      <formula>#REF!</formula>
    </cfRule>
  </conditionalFormatting>
  <conditionalFormatting sqref="AZ52:BC52">
    <cfRule type="cellIs" dxfId="1282" priority="1676" operator="lessThan">
      <formula>#REF!</formula>
    </cfRule>
  </conditionalFormatting>
  <conditionalFormatting sqref="AZ53:BC53">
    <cfRule type="cellIs" dxfId="1281" priority="1720" operator="lessThan">
      <formula>#REF!</formula>
    </cfRule>
  </conditionalFormatting>
  <conditionalFormatting sqref="AZ54:BC54">
    <cfRule type="cellIs" dxfId="1280" priority="1764" operator="lessThan">
      <formula>#REF!</formula>
    </cfRule>
  </conditionalFormatting>
  <conditionalFormatting sqref="AZ55:BC55">
    <cfRule type="cellIs" dxfId="1279" priority="1808" operator="lessThan">
      <formula>#REF!</formula>
    </cfRule>
  </conditionalFormatting>
  <conditionalFormatting sqref="AZ56:BC56">
    <cfRule type="cellIs" dxfId="1278" priority="1852" operator="lessThan">
      <formula>#REF!</formula>
    </cfRule>
  </conditionalFormatting>
  <conditionalFormatting sqref="AZ57:BC57">
    <cfRule type="cellIs" dxfId="1277" priority="1896" operator="lessThan">
      <formula>#REF!</formula>
    </cfRule>
    <cfRule type="cellIs" dxfId="1276" priority="1897" operator="greaterThan">
      <formula>#REF!</formula>
    </cfRule>
  </conditionalFormatting>
  <conditionalFormatting sqref="AZ59:BC59">
    <cfRule type="cellIs" dxfId="1275" priority="1940" operator="lessThan">
      <formula>#REF!</formula>
    </cfRule>
    <cfRule type="cellIs" dxfId="1274" priority="1941" operator="greaterThan">
      <formula>#REF!</formula>
    </cfRule>
  </conditionalFormatting>
  <conditionalFormatting sqref="AZ60:BC60">
    <cfRule type="cellIs" dxfId="1273" priority="1148" operator="lessThan">
      <formula>#REF!</formula>
    </cfRule>
  </conditionalFormatting>
  <conditionalFormatting sqref="AZ61:BC61">
    <cfRule type="cellIs" dxfId="1272" priority="1984" operator="lessThan">
      <formula>#REF!</formula>
    </cfRule>
  </conditionalFormatting>
  <conditionalFormatting sqref="AZ62:BC62">
    <cfRule type="cellIs" dxfId="1271" priority="2028" operator="lessThan">
      <formula>#REF!</formula>
    </cfRule>
  </conditionalFormatting>
  <conditionalFormatting sqref="AZ63:BC63">
    <cfRule type="cellIs" dxfId="1270" priority="2072" operator="lessThan">
      <formula>#REF!</formula>
    </cfRule>
  </conditionalFormatting>
  <conditionalFormatting sqref="AZ64:BC64">
    <cfRule type="cellIs" dxfId="1269" priority="2116" operator="lessThan">
      <formula>#REF!</formula>
    </cfRule>
  </conditionalFormatting>
  <conditionalFormatting sqref="AZ65:BC65">
    <cfRule type="cellIs" dxfId="1268" priority="2286" operator="lessThan">
      <formula>#REF!</formula>
    </cfRule>
  </conditionalFormatting>
  <conditionalFormatting sqref="AZ66:BC79">
    <cfRule type="cellIs" dxfId="1267" priority="2334" operator="lessThan">
      <formula>#REF!</formula>
    </cfRule>
  </conditionalFormatting>
  <conditionalFormatting sqref="AZ80:BC80">
    <cfRule type="cellIs" dxfId="1266" priority="2382" operator="lessThan">
      <formula>#REF!</formula>
    </cfRule>
  </conditionalFormatting>
  <conditionalFormatting sqref="AZ81:BC84">
    <cfRule type="cellIs" dxfId="1265" priority="2430" operator="lessThan">
      <formula>#REF!</formula>
    </cfRule>
  </conditionalFormatting>
  <conditionalFormatting sqref="AZ85:BC85">
    <cfRule type="cellIs" dxfId="1264" priority="2480" operator="lessThan">
      <formula>#REF!</formula>
    </cfRule>
  </conditionalFormatting>
  <conditionalFormatting sqref="AZ86:BC86">
    <cfRule type="cellIs" dxfId="1263" priority="2530" operator="lessThan">
      <formula>#REF!</formula>
    </cfRule>
  </conditionalFormatting>
  <conditionalFormatting sqref="AZ87:BC87">
    <cfRule type="cellIs" dxfId="1262" priority="2580" operator="lessThan">
      <formula>#REF!</formula>
    </cfRule>
  </conditionalFormatting>
  <conditionalFormatting sqref="AZ88:BC88">
    <cfRule type="cellIs" dxfId="1261" priority="2630" operator="lessThan">
      <formula>#REF!</formula>
    </cfRule>
    <cfRule type="cellIs" dxfId="1260" priority="2631" operator="greaterThan">
      <formula>#REF!</formula>
    </cfRule>
  </conditionalFormatting>
  <conditionalFormatting sqref="AZ34:BD34">
    <cfRule type="cellIs" dxfId="1259" priority="128" operator="lessThan">
      <formula>#REF!</formula>
    </cfRule>
  </conditionalFormatting>
  <conditionalFormatting sqref="AZ35:BD35">
    <cfRule type="cellIs" dxfId="1258" priority="872" operator="lessThan">
      <formula>#REF!</formula>
    </cfRule>
  </conditionalFormatting>
  <conditionalFormatting sqref="AZ36:BD36">
    <cfRule type="cellIs" dxfId="1257" priority="948" operator="lessThan">
      <formula>#REF!</formula>
    </cfRule>
  </conditionalFormatting>
  <conditionalFormatting sqref="AZ37:BD37">
    <cfRule type="cellIs" dxfId="1256" priority="992" operator="lessThan">
      <formula>#REF!</formula>
    </cfRule>
  </conditionalFormatting>
  <conditionalFormatting sqref="AZ38:BD38">
    <cfRule type="cellIs" dxfId="1255" priority="1036" operator="lessThan">
      <formula>#REF!</formula>
    </cfRule>
  </conditionalFormatting>
  <conditionalFormatting sqref="AZ39:BD39">
    <cfRule type="cellIs" dxfId="1254" priority="1080" operator="lessThan">
      <formula>#REF!</formula>
    </cfRule>
  </conditionalFormatting>
  <conditionalFormatting sqref="AZ40:BD40">
    <cfRule type="cellIs" dxfId="1253" priority="1124" operator="lessThan">
      <formula>#REF!</formula>
    </cfRule>
  </conditionalFormatting>
  <conditionalFormatting sqref="AZ41:BD41">
    <cfRule type="cellIs" dxfId="1252" priority="1212" operator="lessThan">
      <formula>#REF!</formula>
    </cfRule>
  </conditionalFormatting>
  <conditionalFormatting sqref="AZ42:BD42">
    <cfRule type="cellIs" dxfId="1251" priority="1256" operator="lessThan">
      <formula>#REF!</formula>
    </cfRule>
  </conditionalFormatting>
  <conditionalFormatting sqref="AZ43:BD43">
    <cfRule type="cellIs" dxfId="1250" priority="1300" operator="lessThan">
      <formula>#REF!</formula>
    </cfRule>
  </conditionalFormatting>
  <conditionalFormatting sqref="AZ44:BD44">
    <cfRule type="cellIs" dxfId="1249" priority="1344" operator="lessThan">
      <formula>#REF!</formula>
    </cfRule>
  </conditionalFormatting>
  <conditionalFormatting sqref="AZ45:BD45">
    <cfRule type="cellIs" dxfId="1248" priority="1388" operator="lessThan">
      <formula>#REF!</formula>
    </cfRule>
  </conditionalFormatting>
  <conditionalFormatting sqref="AZ46:BD46">
    <cfRule type="cellIs" dxfId="1247" priority="1432" operator="lessThan">
      <formula>#REF!</formula>
    </cfRule>
  </conditionalFormatting>
  <conditionalFormatting sqref="AZ47:BD47">
    <cfRule type="cellIs" dxfId="1246" priority="1476" operator="lessThan">
      <formula>#REF!</formula>
    </cfRule>
  </conditionalFormatting>
  <conditionalFormatting sqref="AZ48:BD48">
    <cfRule type="cellIs" dxfId="1245" priority="1520" operator="lessThan">
      <formula>#REF!</formula>
    </cfRule>
  </conditionalFormatting>
  <conditionalFormatting sqref="AZ49:BD49">
    <cfRule type="cellIs" dxfId="1244" priority="1564" operator="lessThan">
      <formula>#REF!</formula>
    </cfRule>
  </conditionalFormatting>
  <conditionalFormatting sqref="AZ50:BD50">
    <cfRule type="cellIs" dxfId="1243" priority="1608" operator="lessThan">
      <formula>#REF!</formula>
    </cfRule>
  </conditionalFormatting>
  <conditionalFormatting sqref="AZ51:BD51">
    <cfRule type="cellIs" dxfId="1242" priority="1652" operator="lessThan">
      <formula>#REF!</formula>
    </cfRule>
  </conditionalFormatting>
  <conditionalFormatting sqref="AZ52:BD52">
    <cfRule type="cellIs" dxfId="1241" priority="1696" operator="lessThan">
      <formula>#REF!</formula>
    </cfRule>
  </conditionalFormatting>
  <conditionalFormatting sqref="AZ53:BD53">
    <cfRule type="cellIs" dxfId="1240" priority="1740" operator="lessThan">
      <formula>#REF!</formula>
    </cfRule>
  </conditionalFormatting>
  <conditionalFormatting sqref="AZ54:BD54">
    <cfRule type="cellIs" dxfId="1239" priority="1784" operator="lessThan">
      <formula>#REF!</formula>
    </cfRule>
  </conditionalFormatting>
  <conditionalFormatting sqref="AZ55:BD55">
    <cfRule type="cellIs" dxfId="1238" priority="1828" operator="lessThan">
      <formula>#REF!</formula>
    </cfRule>
  </conditionalFormatting>
  <conditionalFormatting sqref="AZ56:BD56">
    <cfRule type="cellIs" dxfId="1237" priority="1872" operator="lessThan">
      <formula>#REF!</formula>
    </cfRule>
  </conditionalFormatting>
  <conditionalFormatting sqref="AZ57:BD57">
    <cfRule type="cellIs" dxfId="1236" priority="1916" operator="lessThan">
      <formula>#REF!</formula>
    </cfRule>
  </conditionalFormatting>
  <conditionalFormatting sqref="AZ58:BD58">
    <cfRule type="cellIs" dxfId="1235" priority="48" operator="lessThan">
      <formula>#REF!</formula>
    </cfRule>
    <cfRule type="cellIs" dxfId="1234" priority="49" operator="greaterThan">
      <formula>#REF!</formula>
    </cfRule>
    <cfRule type="cellIs" dxfId="1233" priority="907" operator="lessThan">
      <formula>#REF!</formula>
    </cfRule>
    <cfRule type="cellIs" dxfId="1232" priority="908" operator="greaterThan">
      <formula>#REF!</formula>
    </cfRule>
  </conditionalFormatting>
  <conditionalFormatting sqref="AZ59:BD59">
    <cfRule type="cellIs" dxfId="1231" priority="1960" operator="lessThan">
      <formula>#REF!</formula>
    </cfRule>
  </conditionalFormatting>
  <conditionalFormatting sqref="AZ60:BD60">
    <cfRule type="cellIs" dxfId="1230" priority="1168" operator="lessThan">
      <formula>#REF!</formula>
    </cfRule>
  </conditionalFormatting>
  <conditionalFormatting sqref="AZ61:BD61">
    <cfRule type="cellIs" dxfId="1229" priority="2004" operator="lessThan">
      <formula>#REF!</formula>
    </cfRule>
  </conditionalFormatting>
  <conditionalFormatting sqref="AZ62:BD62">
    <cfRule type="cellIs" dxfId="1228" priority="2048" operator="lessThan">
      <formula>#REF!</formula>
    </cfRule>
  </conditionalFormatting>
  <conditionalFormatting sqref="AZ63:BD63">
    <cfRule type="cellIs" dxfId="1227" priority="2092" operator="lessThan">
      <formula>#REF!</formula>
    </cfRule>
  </conditionalFormatting>
  <conditionalFormatting sqref="AZ64:BD64">
    <cfRule type="cellIs" dxfId="1226" priority="2136" operator="lessThan">
      <formula>#REF!</formula>
    </cfRule>
  </conditionalFormatting>
  <conditionalFormatting sqref="AZ65:BD65">
    <cfRule type="cellIs" dxfId="1225" priority="2306" operator="lessThan">
      <formula>#REF!</formula>
    </cfRule>
  </conditionalFormatting>
  <conditionalFormatting sqref="AZ66:BD79">
    <cfRule type="cellIs" dxfId="1224" priority="2354" operator="lessThan">
      <formula>#REF!</formula>
    </cfRule>
  </conditionalFormatting>
  <conditionalFormatting sqref="AZ80:BD80">
    <cfRule type="cellIs" dxfId="1223" priority="2402" operator="lessThan">
      <formula>#REF!</formula>
    </cfRule>
  </conditionalFormatting>
  <conditionalFormatting sqref="AZ81:BD84">
    <cfRule type="cellIs" dxfId="1222" priority="2450" operator="lessThan">
      <formula>#REF!</formula>
    </cfRule>
  </conditionalFormatting>
  <conditionalFormatting sqref="AZ85:BD85">
    <cfRule type="cellIs" dxfId="1221" priority="2500" operator="lessThan">
      <formula>#REF!</formula>
    </cfRule>
  </conditionalFormatting>
  <conditionalFormatting sqref="AZ86:BD86">
    <cfRule type="cellIs" dxfId="1220" priority="2550" operator="lessThan">
      <formula>#REF!</formula>
    </cfRule>
  </conditionalFormatting>
  <conditionalFormatting sqref="AZ87:BD87">
    <cfRule type="cellIs" dxfId="1219" priority="2600" operator="lessThan">
      <formula>#REF!</formula>
    </cfRule>
  </conditionalFormatting>
  <conditionalFormatting sqref="AZ88:BD88">
    <cfRule type="cellIs" dxfId="1218" priority="2650" operator="lessThan">
      <formula>#REF!</formula>
    </cfRule>
  </conditionalFormatting>
  <conditionalFormatting sqref="BC34">
    <cfRule type="cellIs" dxfId="1217" priority="17" operator="greaterThan">
      <formula>#REF!</formula>
    </cfRule>
  </conditionalFormatting>
  <conditionalFormatting sqref="BC35">
    <cfRule type="cellIs" dxfId="1216" priority="133" operator="greaterThan">
      <formula>#REF!</formula>
    </cfRule>
  </conditionalFormatting>
  <conditionalFormatting sqref="BC36">
    <cfRule type="cellIs" dxfId="1215" priority="929" operator="greaterThan">
      <formula>#REF!</formula>
    </cfRule>
  </conditionalFormatting>
  <conditionalFormatting sqref="BC37">
    <cfRule type="cellIs" dxfId="1214" priority="973" operator="greaterThan">
      <formula>#REF!</formula>
    </cfRule>
  </conditionalFormatting>
  <conditionalFormatting sqref="BC38">
    <cfRule type="cellIs" dxfId="1213" priority="1017" operator="greaterThan">
      <formula>#REF!</formula>
    </cfRule>
  </conditionalFormatting>
  <conditionalFormatting sqref="BC39">
    <cfRule type="cellIs" dxfId="1212" priority="1061" operator="greaterThan">
      <formula>#REF!</formula>
    </cfRule>
  </conditionalFormatting>
  <conditionalFormatting sqref="BC40">
    <cfRule type="cellIs" dxfId="1211" priority="1105" operator="greaterThan">
      <formula>#REF!</formula>
    </cfRule>
  </conditionalFormatting>
  <conditionalFormatting sqref="BC41">
    <cfRule type="cellIs" dxfId="1210" priority="1193" operator="greaterThan">
      <formula>#REF!</formula>
    </cfRule>
  </conditionalFormatting>
  <conditionalFormatting sqref="BC42">
    <cfRule type="cellIs" dxfId="1209" priority="1237" operator="greaterThan">
      <formula>#REF!</formula>
    </cfRule>
  </conditionalFormatting>
  <conditionalFormatting sqref="BC43">
    <cfRule type="cellIs" dxfId="1208" priority="1281" operator="greaterThan">
      <formula>#REF!</formula>
    </cfRule>
  </conditionalFormatting>
  <conditionalFormatting sqref="BC44">
    <cfRule type="cellIs" dxfId="1207" priority="1325" operator="greaterThan">
      <formula>#REF!</formula>
    </cfRule>
  </conditionalFormatting>
  <conditionalFormatting sqref="BC45">
    <cfRule type="cellIs" dxfId="1206" priority="1369" operator="greaterThan">
      <formula>#REF!</formula>
    </cfRule>
  </conditionalFormatting>
  <conditionalFormatting sqref="BC46">
    <cfRule type="cellIs" dxfId="1205" priority="1413" operator="greaterThan">
      <formula>#REF!</formula>
    </cfRule>
  </conditionalFormatting>
  <conditionalFormatting sqref="BC47">
    <cfRule type="cellIs" dxfId="1204" priority="1457" operator="greaterThan">
      <formula>#REF!</formula>
    </cfRule>
  </conditionalFormatting>
  <conditionalFormatting sqref="BC48">
    <cfRule type="cellIs" dxfId="1203" priority="1501" operator="greaterThan">
      <formula>#REF!</formula>
    </cfRule>
  </conditionalFormatting>
  <conditionalFormatting sqref="BC49">
    <cfRule type="cellIs" dxfId="1202" priority="1545" operator="greaterThan">
      <formula>#REF!</formula>
    </cfRule>
  </conditionalFormatting>
  <conditionalFormatting sqref="BC50">
    <cfRule type="cellIs" dxfId="1201" priority="1589" operator="greaterThan">
      <formula>#REF!</formula>
    </cfRule>
  </conditionalFormatting>
  <conditionalFormatting sqref="BC51">
    <cfRule type="cellIs" dxfId="1200" priority="1633" operator="greaterThan">
      <formula>#REF!</formula>
    </cfRule>
  </conditionalFormatting>
  <conditionalFormatting sqref="BC52">
    <cfRule type="cellIs" dxfId="1199" priority="1677" operator="greaterThan">
      <formula>#REF!</formula>
    </cfRule>
  </conditionalFormatting>
  <conditionalFormatting sqref="BC53">
    <cfRule type="cellIs" dxfId="1198" priority="1721" operator="greaterThan">
      <formula>#REF!</formula>
    </cfRule>
  </conditionalFormatting>
  <conditionalFormatting sqref="BC54">
    <cfRule type="cellIs" dxfId="1197" priority="1765" operator="greaterThan">
      <formula>#REF!</formula>
    </cfRule>
  </conditionalFormatting>
  <conditionalFormatting sqref="BC55">
    <cfRule type="cellIs" dxfId="1196" priority="1809" operator="greaterThan">
      <formula>#REF!</formula>
    </cfRule>
  </conditionalFormatting>
  <conditionalFormatting sqref="BC56">
    <cfRule type="cellIs" dxfId="1195" priority="1853" operator="greaterThan">
      <formula>#REF!</formula>
    </cfRule>
  </conditionalFormatting>
  <conditionalFormatting sqref="BC60">
    <cfRule type="cellIs" dxfId="1194" priority="1149" operator="greaterThan">
      <formula>#REF!</formula>
    </cfRule>
  </conditionalFormatting>
  <conditionalFormatting sqref="BC61">
    <cfRule type="cellIs" dxfId="1193" priority="1985" operator="greaterThan">
      <formula>#REF!</formula>
    </cfRule>
  </conditionalFormatting>
  <conditionalFormatting sqref="BC62">
    <cfRule type="cellIs" dxfId="1192" priority="2029" operator="greaterThan">
      <formula>#REF!</formula>
    </cfRule>
  </conditionalFormatting>
  <conditionalFormatting sqref="BC63">
    <cfRule type="cellIs" dxfId="1191" priority="2073" operator="greaterThan">
      <formula>#REF!</formula>
    </cfRule>
  </conditionalFormatting>
  <conditionalFormatting sqref="BC64">
    <cfRule type="cellIs" dxfId="1190" priority="2117" operator="greaterThan">
      <formula>#REF!</formula>
    </cfRule>
  </conditionalFormatting>
  <conditionalFormatting sqref="BC65">
    <cfRule type="cellIs" dxfId="1189" priority="2287" operator="greaterThan">
      <formula>#REF!</formula>
    </cfRule>
  </conditionalFormatting>
  <conditionalFormatting sqref="BC66:BC79">
    <cfRule type="cellIs" dxfId="1188" priority="2335" operator="greaterThan">
      <formula>#REF!</formula>
    </cfRule>
  </conditionalFormatting>
  <conditionalFormatting sqref="BC80">
    <cfRule type="cellIs" dxfId="1187" priority="2383" operator="greaterThan">
      <formula>#REF!</formula>
    </cfRule>
  </conditionalFormatting>
  <conditionalFormatting sqref="BC81:BC84">
    <cfRule type="cellIs" dxfId="1186" priority="2431" operator="greaterThan">
      <formula>#REF!</formula>
    </cfRule>
  </conditionalFormatting>
  <conditionalFormatting sqref="BC85">
    <cfRule type="cellIs" dxfId="1185" priority="2481" operator="greaterThan">
      <formula>#REF!</formula>
    </cfRule>
  </conditionalFormatting>
  <conditionalFormatting sqref="BC86">
    <cfRule type="cellIs" dxfId="1184" priority="2531" operator="greaterThan">
      <formula>#REF!</formula>
    </cfRule>
  </conditionalFormatting>
  <conditionalFormatting sqref="BC87">
    <cfRule type="cellIs" dxfId="1183" priority="2581" operator="greaterThan">
      <formula>#REF!</formula>
    </cfRule>
  </conditionalFormatting>
  <conditionalFormatting sqref="BC3:BD3">
    <cfRule type="cellIs" dxfId="1182" priority="32" operator="lessThan">
      <formula>#REF!</formula>
    </cfRule>
    <cfRule type="cellIs" dxfId="1181" priority="33" operator="greaterThan">
      <formula>#REF!</formula>
    </cfRule>
  </conditionalFormatting>
  <conditionalFormatting sqref="BC4:BD5">
    <cfRule type="cellIs" dxfId="1180" priority="87" operator="greaterThan">
      <formula>#REF!</formula>
    </cfRule>
    <cfRule type="cellIs" dxfId="1179" priority="86" operator="lessThan">
      <formula>#REF!</formula>
    </cfRule>
  </conditionalFormatting>
  <conditionalFormatting sqref="BC6:BD7">
    <cfRule type="cellIs" dxfId="1178" priority="265" operator="greaterThan">
      <formula>#REF!</formula>
    </cfRule>
    <cfRule type="cellIs" dxfId="1177" priority="264" operator="lessThan">
      <formula>#REF!</formula>
    </cfRule>
  </conditionalFormatting>
  <conditionalFormatting sqref="BC8:BD8">
    <cfRule type="cellIs" dxfId="1176" priority="352" operator="lessThan">
      <formula>#REF!</formula>
    </cfRule>
    <cfRule type="cellIs" dxfId="1175" priority="353" operator="greaterThan">
      <formula>#REF!</formula>
    </cfRule>
  </conditionalFormatting>
  <conditionalFormatting sqref="BC9:BD22">
    <cfRule type="cellIs" dxfId="1174" priority="177" operator="greaterThan">
      <formula>#REF!</formula>
    </cfRule>
    <cfRule type="cellIs" dxfId="1173" priority="176" operator="lessThan">
      <formula>#REF!</formula>
    </cfRule>
  </conditionalFormatting>
  <conditionalFormatting sqref="BC23:BD24">
    <cfRule type="cellIs" dxfId="1172" priority="397" operator="greaterThan">
      <formula>#REF!</formula>
    </cfRule>
    <cfRule type="cellIs" dxfId="1171" priority="396" operator="lessThan">
      <formula>#REF!</formula>
    </cfRule>
  </conditionalFormatting>
  <conditionalFormatting sqref="BC25:BD26">
    <cfRule type="cellIs" dxfId="1170" priority="485" operator="greaterThan">
      <formula>#REF!</formula>
    </cfRule>
    <cfRule type="cellIs" dxfId="1169" priority="484" operator="lessThan">
      <formula>#REF!</formula>
    </cfRule>
  </conditionalFormatting>
  <conditionalFormatting sqref="BC27:BD28">
    <cfRule type="cellIs" dxfId="1168" priority="572" operator="lessThan">
      <formula>#REF!</formula>
    </cfRule>
    <cfRule type="cellIs" dxfId="1167" priority="573" operator="greaterThan">
      <formula>#REF!</formula>
    </cfRule>
  </conditionalFormatting>
  <conditionalFormatting sqref="BC29:BD30">
    <cfRule type="cellIs" dxfId="1166" priority="660" operator="lessThan">
      <formula>#REF!</formula>
    </cfRule>
    <cfRule type="cellIs" dxfId="1165" priority="661" operator="greaterThan">
      <formula>#REF!</formula>
    </cfRule>
  </conditionalFormatting>
  <conditionalFormatting sqref="BC31:BD32">
    <cfRule type="cellIs" dxfId="1164" priority="748" operator="lessThan">
      <formula>#REF!</formula>
    </cfRule>
    <cfRule type="cellIs" dxfId="1163" priority="749" operator="greaterThan">
      <formula>#REF!</formula>
    </cfRule>
  </conditionalFormatting>
  <conditionalFormatting sqref="BC33:BD33">
    <cfRule type="cellIs" dxfId="1162" priority="836" operator="lessThan">
      <formula>#REF!</formula>
    </cfRule>
    <cfRule type="cellIs" dxfId="1161" priority="837" operator="greaterThan">
      <formula>#REF!</formula>
    </cfRule>
  </conditionalFormatting>
  <conditionalFormatting sqref="BC34:BD34">
    <cfRule type="cellIs" dxfId="1160" priority="131" operator="greaterThan">
      <formula>#REF!</formula>
    </cfRule>
  </conditionalFormatting>
  <conditionalFormatting sqref="BC35:BD35">
    <cfRule type="cellIs" dxfId="1159" priority="874" operator="greaterThan">
      <formula>#REF!</formula>
    </cfRule>
  </conditionalFormatting>
  <conditionalFormatting sqref="BC36:BD36">
    <cfRule type="cellIs" dxfId="1158" priority="950" operator="greaterThan">
      <formula>#REF!</formula>
    </cfRule>
  </conditionalFormatting>
  <conditionalFormatting sqref="BC37:BD37">
    <cfRule type="cellIs" dxfId="1157" priority="994" operator="greaterThan">
      <formula>#REF!</formula>
    </cfRule>
  </conditionalFormatting>
  <conditionalFormatting sqref="BC38:BD38">
    <cfRule type="cellIs" dxfId="1156" priority="1038" operator="greaterThan">
      <formula>#REF!</formula>
    </cfRule>
  </conditionalFormatting>
  <conditionalFormatting sqref="BC39:BD39">
    <cfRule type="cellIs" dxfId="1155" priority="1082" operator="greaterThan">
      <formula>#REF!</formula>
    </cfRule>
  </conditionalFormatting>
  <conditionalFormatting sqref="BC40:BD40">
    <cfRule type="cellIs" dxfId="1154" priority="1126" operator="greaterThan">
      <formula>#REF!</formula>
    </cfRule>
  </conditionalFormatting>
  <conditionalFormatting sqref="BC41:BD41">
    <cfRule type="cellIs" dxfId="1153" priority="1214" operator="greaterThan">
      <formula>#REF!</formula>
    </cfRule>
  </conditionalFormatting>
  <conditionalFormatting sqref="BC42:BD42">
    <cfRule type="cellIs" dxfId="1152" priority="1258" operator="greaterThan">
      <formula>#REF!</formula>
    </cfRule>
  </conditionalFormatting>
  <conditionalFormatting sqref="BC43:BD43">
    <cfRule type="cellIs" dxfId="1151" priority="1302" operator="greaterThan">
      <formula>#REF!</formula>
    </cfRule>
  </conditionalFormatting>
  <conditionalFormatting sqref="BC44:BD44">
    <cfRule type="cellIs" dxfId="1150" priority="1346" operator="greaterThan">
      <formula>#REF!</formula>
    </cfRule>
  </conditionalFormatting>
  <conditionalFormatting sqref="BC45:BD45">
    <cfRule type="cellIs" dxfId="1149" priority="1390" operator="greaterThan">
      <formula>#REF!</formula>
    </cfRule>
  </conditionalFormatting>
  <conditionalFormatting sqref="BC46:BD46">
    <cfRule type="cellIs" dxfId="1148" priority="1434" operator="greaterThan">
      <formula>#REF!</formula>
    </cfRule>
  </conditionalFormatting>
  <conditionalFormatting sqref="BC47:BD47">
    <cfRule type="cellIs" dxfId="1147" priority="1478" operator="greaterThan">
      <formula>#REF!</formula>
    </cfRule>
  </conditionalFormatting>
  <conditionalFormatting sqref="BC48:BD48">
    <cfRule type="cellIs" dxfId="1146" priority="1522" operator="greaterThan">
      <formula>#REF!</formula>
    </cfRule>
  </conditionalFormatting>
  <conditionalFormatting sqref="BC49:BD49">
    <cfRule type="cellIs" dxfId="1145" priority="1566" operator="greaterThan">
      <formula>#REF!</formula>
    </cfRule>
  </conditionalFormatting>
  <conditionalFormatting sqref="BC50:BD50">
    <cfRule type="cellIs" dxfId="1144" priority="1610" operator="greaterThan">
      <formula>#REF!</formula>
    </cfRule>
  </conditionalFormatting>
  <conditionalFormatting sqref="BC51:BD51">
    <cfRule type="cellIs" dxfId="1143" priority="1654" operator="greaterThan">
      <formula>#REF!</formula>
    </cfRule>
  </conditionalFormatting>
  <conditionalFormatting sqref="BC52:BD52">
    <cfRule type="cellIs" dxfId="1142" priority="1698" operator="greaterThan">
      <formula>#REF!</formula>
    </cfRule>
  </conditionalFormatting>
  <conditionalFormatting sqref="BC53:BD53">
    <cfRule type="cellIs" dxfId="1141" priority="1742" operator="greaterThan">
      <formula>#REF!</formula>
    </cfRule>
  </conditionalFormatting>
  <conditionalFormatting sqref="BC54:BD54">
    <cfRule type="cellIs" dxfId="1140" priority="1786" operator="greaterThan">
      <formula>#REF!</formula>
    </cfRule>
  </conditionalFormatting>
  <conditionalFormatting sqref="BC55:BD55">
    <cfRule type="cellIs" dxfId="1139" priority="1830" operator="greaterThan">
      <formula>#REF!</formula>
    </cfRule>
  </conditionalFormatting>
  <conditionalFormatting sqref="BC56:BD56">
    <cfRule type="cellIs" dxfId="1138" priority="1874" operator="greaterThan">
      <formula>#REF!</formula>
    </cfRule>
  </conditionalFormatting>
  <conditionalFormatting sqref="BC57:BD57">
    <cfRule type="cellIs" dxfId="1137" priority="1918" operator="greaterThan">
      <formula>#REF!</formula>
    </cfRule>
  </conditionalFormatting>
  <conditionalFormatting sqref="BC59:BD59">
    <cfRule type="cellIs" dxfId="1136" priority="1962" operator="greaterThan">
      <formula>#REF!</formula>
    </cfRule>
  </conditionalFormatting>
  <conditionalFormatting sqref="BC60:BD60">
    <cfRule type="cellIs" dxfId="1135" priority="1170" operator="greaterThan">
      <formula>#REF!</formula>
    </cfRule>
  </conditionalFormatting>
  <conditionalFormatting sqref="BC61:BD61">
    <cfRule type="cellIs" dxfId="1134" priority="2006" operator="greaterThan">
      <formula>#REF!</formula>
    </cfRule>
  </conditionalFormatting>
  <conditionalFormatting sqref="BC62:BD62">
    <cfRule type="cellIs" dxfId="1133" priority="2050" operator="greaterThan">
      <formula>#REF!</formula>
    </cfRule>
  </conditionalFormatting>
  <conditionalFormatting sqref="BC63:BD63">
    <cfRule type="cellIs" dxfId="1132" priority="2094" operator="greaterThan">
      <formula>#REF!</formula>
    </cfRule>
  </conditionalFormatting>
  <conditionalFormatting sqref="BC64:BD64">
    <cfRule type="cellIs" dxfId="1131" priority="2138" operator="greaterThan">
      <formula>#REF!</formula>
    </cfRule>
  </conditionalFormatting>
  <conditionalFormatting sqref="BC65:BD65">
    <cfRule type="cellIs" dxfId="1130" priority="2308" operator="greaterThan">
      <formula>#REF!</formula>
    </cfRule>
  </conditionalFormatting>
  <conditionalFormatting sqref="BC66:BD79">
    <cfRule type="cellIs" dxfId="1129" priority="2356" operator="greaterThan">
      <formula>#REF!</formula>
    </cfRule>
  </conditionalFormatting>
  <conditionalFormatting sqref="BC80:BD80">
    <cfRule type="cellIs" dxfId="1128" priority="2404" operator="greaterThan">
      <formula>#REF!</formula>
    </cfRule>
  </conditionalFormatting>
  <conditionalFormatting sqref="BC81:BD84">
    <cfRule type="cellIs" dxfId="1127" priority="2452" operator="greaterThan">
      <formula>#REF!</formula>
    </cfRule>
  </conditionalFormatting>
  <conditionalFormatting sqref="BC85:BD85">
    <cfRule type="cellIs" dxfId="1126" priority="2502" operator="greaterThan">
      <formula>#REF!</formula>
    </cfRule>
  </conditionalFormatting>
  <conditionalFormatting sqref="BC86:BD86">
    <cfRule type="cellIs" dxfId="1125" priority="2552" operator="greaterThan">
      <formula>#REF!</formula>
    </cfRule>
  </conditionalFormatting>
  <conditionalFormatting sqref="BC87:BD87">
    <cfRule type="cellIs" dxfId="1124" priority="2602" operator="greaterThan">
      <formula>#REF!</formula>
    </cfRule>
  </conditionalFormatting>
  <conditionalFormatting sqref="BC88:BD88">
    <cfRule type="cellIs" dxfId="1123" priority="2652" operator="greaterThan">
      <formula>#REF!</formula>
    </cfRule>
  </conditionalFormatting>
  <conditionalFormatting sqref="BD3">
    <cfRule type="cellIs" dxfId="1122" priority="37" operator="greaterThan">
      <formula>#REF!</formula>
    </cfRule>
    <cfRule type="cellIs" dxfId="1121" priority="36" operator="lessThan">
      <formula>#REF!</formula>
    </cfRule>
  </conditionalFormatting>
  <conditionalFormatting sqref="BD4:BD5">
    <cfRule type="cellIs" dxfId="1120" priority="91" operator="greaterThan">
      <formula>#REF!</formula>
    </cfRule>
    <cfRule type="cellIs" dxfId="1119" priority="90" operator="lessThan">
      <formula>#REF!</formula>
    </cfRule>
  </conditionalFormatting>
  <conditionalFormatting sqref="BD6:BD7">
    <cfRule type="cellIs" dxfId="1118" priority="268" operator="lessThan">
      <formula>#REF!</formula>
    </cfRule>
    <cfRule type="cellIs" dxfId="1117" priority="269" operator="greaterThan">
      <formula>#REF!</formula>
    </cfRule>
  </conditionalFormatting>
  <conditionalFormatting sqref="BD8">
    <cfRule type="cellIs" dxfId="1116" priority="357" operator="greaterThan">
      <formula>#REF!</formula>
    </cfRule>
    <cfRule type="cellIs" dxfId="1115" priority="356" operator="lessThan">
      <formula>#REF!</formula>
    </cfRule>
  </conditionalFormatting>
  <conditionalFormatting sqref="BD9:BD22">
    <cfRule type="cellIs" dxfId="1114" priority="181" operator="greaterThan">
      <formula>#REF!</formula>
    </cfRule>
    <cfRule type="cellIs" dxfId="1113" priority="180" operator="lessThan">
      <formula>#REF!</formula>
    </cfRule>
  </conditionalFormatting>
  <conditionalFormatting sqref="BD23:BD24">
    <cfRule type="cellIs" dxfId="1112" priority="401" operator="greaterThan">
      <formula>#REF!</formula>
    </cfRule>
    <cfRule type="cellIs" dxfId="1111" priority="400" operator="lessThan">
      <formula>#REF!</formula>
    </cfRule>
  </conditionalFormatting>
  <conditionalFormatting sqref="BD25:BD26">
    <cfRule type="cellIs" dxfId="1110" priority="488" operator="lessThan">
      <formula>#REF!</formula>
    </cfRule>
    <cfRule type="cellIs" dxfId="1109" priority="489" operator="greaterThan">
      <formula>#REF!</formula>
    </cfRule>
  </conditionalFormatting>
  <conditionalFormatting sqref="BD27:BD28">
    <cfRule type="cellIs" dxfId="1108" priority="577" operator="greaterThan">
      <formula>#REF!</formula>
    </cfRule>
    <cfRule type="cellIs" dxfId="1107" priority="576" operator="lessThan">
      <formula>#REF!</formula>
    </cfRule>
  </conditionalFormatting>
  <conditionalFormatting sqref="BD29:BD30">
    <cfRule type="cellIs" dxfId="1106" priority="664" operator="lessThan">
      <formula>#REF!</formula>
    </cfRule>
    <cfRule type="cellIs" dxfId="1105" priority="665" operator="greaterThan">
      <formula>#REF!</formula>
    </cfRule>
  </conditionalFormatting>
  <conditionalFormatting sqref="BD31:BD32">
    <cfRule type="cellIs" dxfId="1104" priority="752" operator="lessThan">
      <formula>#REF!</formula>
    </cfRule>
    <cfRule type="cellIs" dxfId="1103" priority="753" operator="greaterThan">
      <formula>#REF!</formula>
    </cfRule>
  </conditionalFormatting>
  <conditionalFormatting sqref="BD33">
    <cfRule type="cellIs" dxfId="1102" priority="840" operator="lessThan">
      <formula>#REF!</formula>
    </cfRule>
    <cfRule type="cellIs" dxfId="1101" priority="841" operator="greaterThan">
      <formula>#REF!</formula>
    </cfRule>
  </conditionalFormatting>
  <conditionalFormatting sqref="BD34">
    <cfRule type="cellIs" dxfId="1100" priority="136" operator="lessThan">
      <formula>#REF!</formula>
    </cfRule>
    <cfRule type="cellIs" dxfId="1099" priority="137" operator="greaterThan">
      <formula>#REF!</formula>
    </cfRule>
  </conditionalFormatting>
  <conditionalFormatting sqref="BD35">
    <cfRule type="cellIs" dxfId="1098" priority="877" operator="lessThan">
      <formula>#REF!</formula>
    </cfRule>
    <cfRule type="cellIs" dxfId="1097" priority="878" operator="greaterThan">
      <formula>#REF!</formula>
    </cfRule>
  </conditionalFormatting>
  <conditionalFormatting sqref="BD36">
    <cfRule type="cellIs" dxfId="1096" priority="954" operator="greaterThan">
      <formula>#REF!</formula>
    </cfRule>
    <cfRule type="cellIs" dxfId="1095" priority="953" operator="lessThan">
      <formula>#REF!</formula>
    </cfRule>
  </conditionalFormatting>
  <conditionalFormatting sqref="BD37">
    <cfRule type="cellIs" dxfId="1094" priority="997" operator="lessThan">
      <formula>#REF!</formula>
    </cfRule>
    <cfRule type="cellIs" dxfId="1093" priority="998" operator="greaterThan">
      <formula>#REF!</formula>
    </cfRule>
  </conditionalFormatting>
  <conditionalFormatting sqref="BD38">
    <cfRule type="cellIs" dxfId="1092" priority="1042" operator="greaterThan">
      <formula>#REF!</formula>
    </cfRule>
    <cfRule type="cellIs" dxfId="1091" priority="1041" operator="lessThan">
      <formula>#REF!</formula>
    </cfRule>
  </conditionalFormatting>
  <conditionalFormatting sqref="BD39">
    <cfRule type="cellIs" dxfId="1090" priority="1086" operator="greaterThan">
      <formula>#REF!</formula>
    </cfRule>
    <cfRule type="cellIs" dxfId="1089" priority="1085" operator="lessThan">
      <formula>#REF!</formula>
    </cfRule>
  </conditionalFormatting>
  <conditionalFormatting sqref="BD40">
    <cfRule type="cellIs" dxfId="1088" priority="1130" operator="greaterThan">
      <formula>#REF!</formula>
    </cfRule>
    <cfRule type="cellIs" dxfId="1087" priority="1129" operator="lessThan">
      <formula>#REF!</formula>
    </cfRule>
  </conditionalFormatting>
  <conditionalFormatting sqref="BD41">
    <cfRule type="cellIs" dxfId="1086" priority="1218" operator="greaterThan">
      <formula>#REF!</formula>
    </cfRule>
    <cfRule type="cellIs" dxfId="1085" priority="1217" operator="lessThan">
      <formula>#REF!</formula>
    </cfRule>
  </conditionalFormatting>
  <conditionalFormatting sqref="BD42">
    <cfRule type="cellIs" dxfId="1084" priority="1262" operator="greaterThan">
      <formula>#REF!</formula>
    </cfRule>
    <cfRule type="cellIs" dxfId="1083" priority="1261" operator="lessThan">
      <formula>#REF!</formula>
    </cfRule>
  </conditionalFormatting>
  <conditionalFormatting sqref="BD43">
    <cfRule type="cellIs" dxfId="1082" priority="1306" operator="greaterThan">
      <formula>#REF!</formula>
    </cfRule>
    <cfRule type="cellIs" dxfId="1081" priority="1305" operator="lessThan">
      <formula>#REF!</formula>
    </cfRule>
  </conditionalFormatting>
  <conditionalFormatting sqref="BD44">
    <cfRule type="cellIs" dxfId="1080" priority="1349" operator="lessThan">
      <formula>#REF!</formula>
    </cfRule>
    <cfRule type="cellIs" dxfId="1079" priority="1350" operator="greaterThan">
      <formula>#REF!</formula>
    </cfRule>
  </conditionalFormatting>
  <conditionalFormatting sqref="BD45">
    <cfRule type="cellIs" dxfId="1078" priority="1394" operator="greaterThan">
      <formula>#REF!</formula>
    </cfRule>
    <cfRule type="cellIs" dxfId="1077" priority="1393" operator="lessThan">
      <formula>#REF!</formula>
    </cfRule>
  </conditionalFormatting>
  <conditionalFormatting sqref="BD46">
    <cfRule type="cellIs" dxfId="1076" priority="1437" operator="lessThan">
      <formula>#REF!</formula>
    </cfRule>
    <cfRule type="cellIs" dxfId="1075" priority="1438" operator="greaterThan">
      <formula>#REF!</formula>
    </cfRule>
  </conditionalFormatting>
  <conditionalFormatting sqref="BD47">
    <cfRule type="cellIs" dxfId="1074" priority="1481" operator="lessThan">
      <formula>#REF!</formula>
    </cfRule>
    <cfRule type="cellIs" dxfId="1073" priority="1482" operator="greaterThan">
      <formula>#REF!</formula>
    </cfRule>
  </conditionalFormatting>
  <conditionalFormatting sqref="BD48">
    <cfRule type="cellIs" dxfId="1072" priority="1525" operator="lessThan">
      <formula>#REF!</formula>
    </cfRule>
    <cfRule type="cellIs" dxfId="1071" priority="1526" operator="greaterThan">
      <formula>#REF!</formula>
    </cfRule>
  </conditionalFormatting>
  <conditionalFormatting sqref="BD49">
    <cfRule type="cellIs" dxfId="1070" priority="1569" operator="lessThan">
      <formula>#REF!</formula>
    </cfRule>
    <cfRule type="cellIs" dxfId="1069" priority="1570" operator="greaterThan">
      <formula>#REF!</formula>
    </cfRule>
  </conditionalFormatting>
  <conditionalFormatting sqref="BD50">
    <cfRule type="cellIs" dxfId="1068" priority="1613" operator="lessThan">
      <formula>#REF!</formula>
    </cfRule>
    <cfRule type="cellIs" dxfId="1067" priority="1614" operator="greaterThan">
      <formula>#REF!</formula>
    </cfRule>
  </conditionalFormatting>
  <conditionalFormatting sqref="BD51">
    <cfRule type="cellIs" dxfId="1066" priority="1658" operator="greaterThan">
      <formula>#REF!</formula>
    </cfRule>
    <cfRule type="cellIs" dxfId="1065" priority="1657" operator="lessThan">
      <formula>#REF!</formula>
    </cfRule>
  </conditionalFormatting>
  <conditionalFormatting sqref="BD52">
    <cfRule type="cellIs" dxfId="1064" priority="1701" operator="lessThan">
      <formula>#REF!</formula>
    </cfRule>
    <cfRule type="cellIs" dxfId="1063" priority="1702" operator="greaterThan">
      <formula>#REF!</formula>
    </cfRule>
  </conditionalFormatting>
  <conditionalFormatting sqref="BD53">
    <cfRule type="cellIs" dxfId="1062" priority="1746" operator="greaterThan">
      <formula>#REF!</formula>
    </cfRule>
    <cfRule type="cellIs" dxfId="1061" priority="1745" operator="lessThan">
      <formula>#REF!</formula>
    </cfRule>
  </conditionalFormatting>
  <conditionalFormatting sqref="BD54">
    <cfRule type="cellIs" dxfId="1060" priority="1789" operator="lessThan">
      <formula>#REF!</formula>
    </cfRule>
    <cfRule type="cellIs" dxfId="1059" priority="1790" operator="greaterThan">
      <formula>#REF!</formula>
    </cfRule>
  </conditionalFormatting>
  <conditionalFormatting sqref="BD55">
    <cfRule type="cellIs" dxfId="1058" priority="1833" operator="lessThan">
      <formula>#REF!</formula>
    </cfRule>
    <cfRule type="cellIs" dxfId="1057" priority="1834" operator="greaterThan">
      <formula>#REF!</formula>
    </cfRule>
  </conditionalFormatting>
  <conditionalFormatting sqref="BD56">
    <cfRule type="cellIs" dxfId="1056" priority="1877" operator="lessThan">
      <formula>#REF!</formula>
    </cfRule>
    <cfRule type="cellIs" dxfId="1055" priority="1878" operator="greaterThan">
      <formula>#REF!</formula>
    </cfRule>
  </conditionalFormatting>
  <conditionalFormatting sqref="BD57">
    <cfRule type="cellIs" dxfId="1054" priority="1922" operator="greaterThan">
      <formula>#REF!</formula>
    </cfRule>
    <cfRule type="cellIs" dxfId="1053" priority="1921" operator="lessThan">
      <formula>#REF!</formula>
    </cfRule>
  </conditionalFormatting>
  <conditionalFormatting sqref="BD59">
    <cfRule type="cellIs" dxfId="1052" priority="1966" operator="greaterThan">
      <formula>#REF!</formula>
    </cfRule>
    <cfRule type="cellIs" dxfId="1051" priority="1965" operator="lessThan">
      <formula>#REF!</formula>
    </cfRule>
  </conditionalFormatting>
  <conditionalFormatting sqref="BD60">
    <cfRule type="cellIs" dxfId="1050" priority="1173" operator="lessThan">
      <formula>#REF!</formula>
    </cfRule>
    <cfRule type="cellIs" dxfId="1049" priority="1174" operator="greaterThan">
      <formula>#REF!</formula>
    </cfRule>
  </conditionalFormatting>
  <conditionalFormatting sqref="BD61">
    <cfRule type="cellIs" dxfId="1048" priority="2009" operator="lessThan">
      <formula>#REF!</formula>
    </cfRule>
    <cfRule type="cellIs" dxfId="1047" priority="2010" operator="greaterThan">
      <formula>#REF!</formula>
    </cfRule>
  </conditionalFormatting>
  <conditionalFormatting sqref="BD62">
    <cfRule type="cellIs" dxfId="1046" priority="2054" operator="greaterThan">
      <formula>#REF!</formula>
    </cfRule>
    <cfRule type="cellIs" dxfId="1045" priority="2053" operator="lessThan">
      <formula>#REF!</formula>
    </cfRule>
  </conditionalFormatting>
  <conditionalFormatting sqref="BD63">
    <cfRule type="cellIs" dxfId="1044" priority="2098" operator="greaterThan">
      <formula>#REF!</formula>
    </cfRule>
    <cfRule type="cellIs" dxfId="1043" priority="2097" operator="lessThan">
      <formula>#REF!</formula>
    </cfRule>
  </conditionalFormatting>
  <conditionalFormatting sqref="BD64">
    <cfRule type="cellIs" dxfId="1042" priority="2142" operator="greaterThan">
      <formula>#REF!</formula>
    </cfRule>
    <cfRule type="cellIs" dxfId="1041" priority="2141" operator="lessThan">
      <formula>#REF!</formula>
    </cfRule>
  </conditionalFormatting>
  <conditionalFormatting sqref="BD65">
    <cfRule type="cellIs" dxfId="1040" priority="2312" operator="greaterThan">
      <formula>#REF!</formula>
    </cfRule>
    <cfRule type="cellIs" dxfId="1039" priority="2311" operator="lessThan">
      <formula>#REF!</formula>
    </cfRule>
  </conditionalFormatting>
  <conditionalFormatting sqref="BD66:BD79">
    <cfRule type="cellIs" dxfId="1038" priority="2359" operator="lessThan">
      <formula>#REF!</formula>
    </cfRule>
    <cfRule type="cellIs" dxfId="1037" priority="2360" operator="greaterThan">
      <formula>#REF!</formula>
    </cfRule>
  </conditionalFormatting>
  <conditionalFormatting sqref="BD80">
    <cfRule type="cellIs" dxfId="1036" priority="2407" operator="lessThan">
      <formula>#REF!</formula>
    </cfRule>
    <cfRule type="cellIs" dxfId="1035" priority="2408" operator="greaterThan">
      <formula>#REF!</formula>
    </cfRule>
  </conditionalFormatting>
  <conditionalFormatting sqref="BD81:BD84">
    <cfRule type="cellIs" dxfId="1034" priority="2455" operator="lessThan">
      <formula>#REF!</formula>
    </cfRule>
    <cfRule type="cellIs" dxfId="1033" priority="2456" operator="greaterThan">
      <formula>#REF!</formula>
    </cfRule>
  </conditionalFormatting>
  <conditionalFormatting sqref="BD85">
    <cfRule type="cellIs" dxfId="1032" priority="2506" operator="greaterThan">
      <formula>#REF!</formula>
    </cfRule>
    <cfRule type="cellIs" dxfId="1031" priority="2505" operator="lessThan">
      <formula>#REF!</formula>
    </cfRule>
  </conditionalFormatting>
  <conditionalFormatting sqref="BD86">
    <cfRule type="cellIs" dxfId="1030" priority="2556" operator="greaterThan">
      <formula>#REF!</formula>
    </cfRule>
    <cfRule type="cellIs" dxfId="1029" priority="2555" operator="lessThan">
      <formula>#REF!</formula>
    </cfRule>
  </conditionalFormatting>
  <conditionalFormatting sqref="BD87">
    <cfRule type="cellIs" dxfId="1028" priority="2606" operator="greaterThan">
      <formula>#REF!</formula>
    </cfRule>
    <cfRule type="cellIs" dxfId="1027" priority="2605" operator="lessThan">
      <formula>#REF!</formula>
    </cfRule>
  </conditionalFormatting>
  <conditionalFormatting sqref="BD88">
    <cfRule type="cellIs" dxfId="1026" priority="2655" operator="lessThan">
      <formula>#REF!</formula>
    </cfRule>
    <cfRule type="cellIs" dxfId="1025" priority="2656" operator="greaterThan">
      <formula>#REF!</formula>
    </cfRule>
  </conditionalFormatting>
  <conditionalFormatting sqref="BF3:BH3">
    <cfRule type="cellIs" dxfId="1024" priority="45" operator="greaterThan">
      <formula>#REF!</formula>
    </cfRule>
    <cfRule type="cellIs" dxfId="1023" priority="44" operator="lessThan">
      <formula>#REF!</formula>
    </cfRule>
  </conditionalFormatting>
  <conditionalFormatting sqref="BF3:BH4">
    <cfRule type="cellIs" dxfId="1022" priority="47" operator="greaterThan">
      <formula>#REF!</formula>
    </cfRule>
    <cfRule type="cellIs" dxfId="1021" priority="46" operator="lessThan">
      <formula>#REF!</formula>
    </cfRule>
  </conditionalFormatting>
  <conditionalFormatting sqref="BF4:BH5">
    <cfRule type="cellIs" dxfId="1020" priority="95" operator="greaterThan">
      <formula>#REF!</formula>
    </cfRule>
    <cfRule type="cellIs" dxfId="1019" priority="94" operator="lessThan">
      <formula>#REF!</formula>
    </cfRule>
  </conditionalFormatting>
  <conditionalFormatting sqref="BF5:BH6">
    <cfRule type="cellIs" dxfId="1018" priority="228" operator="lessThan">
      <formula>#REF!</formula>
    </cfRule>
    <cfRule type="cellIs" dxfId="1017" priority="229" operator="greaterThan">
      <formula>#REF!</formula>
    </cfRule>
  </conditionalFormatting>
  <conditionalFormatting sqref="BF6:BH7">
    <cfRule type="cellIs" dxfId="1016" priority="273" operator="greaterThan">
      <formula>#REF!</formula>
    </cfRule>
    <cfRule type="cellIs" dxfId="1015" priority="272" operator="lessThan">
      <formula>#REF!</formula>
    </cfRule>
  </conditionalFormatting>
  <conditionalFormatting sqref="BF7:BH8">
    <cfRule type="cellIs" dxfId="1014" priority="317" operator="greaterThan">
      <formula>#REF!</formula>
    </cfRule>
    <cfRule type="cellIs" dxfId="1013" priority="316" operator="lessThan">
      <formula>#REF!</formula>
    </cfRule>
  </conditionalFormatting>
  <conditionalFormatting sqref="BF8:BH8">
    <cfRule type="cellIs" dxfId="1012" priority="360" operator="lessThan">
      <formula>#REF!</formula>
    </cfRule>
    <cfRule type="cellIs" dxfId="1011" priority="361" operator="greaterThan">
      <formula>#REF!</formula>
    </cfRule>
  </conditionalFormatting>
  <conditionalFormatting sqref="BF9:BH22">
    <cfRule type="cellIs" dxfId="1010" priority="183" operator="greaterThan">
      <formula>#REF!</formula>
    </cfRule>
    <cfRule type="cellIs" dxfId="1009" priority="182" operator="lessThan">
      <formula>#REF!</formula>
    </cfRule>
  </conditionalFormatting>
  <conditionalFormatting sqref="BF9:BH23">
    <cfRule type="cellIs" dxfId="1008" priority="184" operator="lessThan">
      <formula>#REF!</formula>
    </cfRule>
    <cfRule type="cellIs" dxfId="1007" priority="185" operator="greaterThan">
      <formula>#REF!</formula>
    </cfRule>
  </conditionalFormatting>
  <conditionalFormatting sqref="BF23:BH24">
    <cfRule type="cellIs" dxfId="1006" priority="404" operator="lessThan">
      <formula>#REF!</formula>
    </cfRule>
    <cfRule type="cellIs" dxfId="1005" priority="405" operator="greaterThan">
      <formula>#REF!</formula>
    </cfRule>
  </conditionalFormatting>
  <conditionalFormatting sqref="BF24:BH25">
    <cfRule type="cellIs" dxfId="1004" priority="448" operator="lessThan">
      <formula>#REF!</formula>
    </cfRule>
    <cfRule type="cellIs" dxfId="1003" priority="449" operator="greaterThan">
      <formula>#REF!</formula>
    </cfRule>
  </conditionalFormatting>
  <conditionalFormatting sqref="BF25:BH26">
    <cfRule type="cellIs" dxfId="1002" priority="493" operator="greaterThan">
      <formula>#REF!</formula>
    </cfRule>
    <cfRule type="cellIs" dxfId="1001" priority="492" operator="lessThan">
      <formula>#REF!</formula>
    </cfRule>
  </conditionalFormatting>
  <conditionalFormatting sqref="BF26:BH27">
    <cfRule type="cellIs" dxfId="1000" priority="537" operator="greaterThan">
      <formula>#REF!</formula>
    </cfRule>
    <cfRule type="cellIs" dxfId="999" priority="536" operator="lessThan">
      <formula>#REF!</formula>
    </cfRule>
  </conditionalFormatting>
  <conditionalFormatting sqref="BF27:BH28">
    <cfRule type="cellIs" dxfId="998" priority="581" operator="greaterThan">
      <formula>#REF!</formula>
    </cfRule>
    <cfRule type="cellIs" dxfId="997" priority="580" operator="lessThan">
      <formula>#REF!</formula>
    </cfRule>
  </conditionalFormatting>
  <conditionalFormatting sqref="BF28:BH29">
    <cfRule type="cellIs" dxfId="996" priority="625" operator="greaterThan">
      <formula>#REF!</formula>
    </cfRule>
    <cfRule type="cellIs" dxfId="995" priority="624" operator="lessThan">
      <formula>#REF!</formula>
    </cfRule>
  </conditionalFormatting>
  <conditionalFormatting sqref="BF29:BH30">
    <cfRule type="cellIs" dxfId="994" priority="668" operator="lessThan">
      <formula>#REF!</formula>
    </cfRule>
    <cfRule type="cellIs" dxfId="993" priority="669" operator="greaterThan">
      <formula>#REF!</formula>
    </cfRule>
  </conditionalFormatting>
  <conditionalFormatting sqref="BF30:BH31">
    <cfRule type="cellIs" dxfId="992" priority="712" operator="lessThan">
      <formula>#REF!</formula>
    </cfRule>
    <cfRule type="cellIs" dxfId="991" priority="713" operator="greaterThan">
      <formula>#REF!</formula>
    </cfRule>
  </conditionalFormatting>
  <conditionalFormatting sqref="BF31:BH32">
    <cfRule type="cellIs" dxfId="990" priority="757" operator="greaterThan">
      <formula>#REF!</formula>
    </cfRule>
    <cfRule type="cellIs" dxfId="989" priority="756" operator="lessThan">
      <formula>#REF!</formula>
    </cfRule>
  </conditionalFormatting>
  <conditionalFormatting sqref="BF32:BH33">
    <cfRule type="cellIs" dxfId="988" priority="801" operator="greaterThan">
      <formula>#REF!</formula>
    </cfRule>
    <cfRule type="cellIs" dxfId="987" priority="800" operator="lessThan">
      <formula>#REF!</formula>
    </cfRule>
  </conditionalFormatting>
  <conditionalFormatting sqref="BF33:BH33">
    <cfRule type="cellIs" dxfId="986" priority="844" operator="lessThan">
      <formula>#REF!</formula>
    </cfRule>
    <cfRule type="cellIs" dxfId="985" priority="845" operator="greaterThan">
      <formula>#REF!</formula>
    </cfRule>
  </conditionalFormatting>
  <conditionalFormatting sqref="BF34:BH34">
    <cfRule type="cellIs" dxfId="984" priority="138" operator="lessThan">
      <formula>#REF!</formula>
    </cfRule>
    <cfRule type="cellIs" dxfId="983" priority="139" operator="greaterThan">
      <formula>#REF!</formula>
    </cfRule>
  </conditionalFormatting>
  <conditionalFormatting sqref="BF34:BH35">
    <cfRule type="cellIs" dxfId="982" priority="141" operator="greaterThan">
      <formula>#REF!</formula>
    </cfRule>
    <cfRule type="cellIs" dxfId="981" priority="140" operator="lessThan">
      <formula>#REF!</formula>
    </cfRule>
  </conditionalFormatting>
  <conditionalFormatting sqref="BF35:BH36">
    <cfRule type="cellIs" dxfId="980" priority="881" operator="lessThan">
      <formula>#REF!</formula>
    </cfRule>
    <cfRule type="cellIs" dxfId="979" priority="882" operator="greaterThan">
      <formula>#REF!</formula>
    </cfRule>
  </conditionalFormatting>
  <conditionalFormatting sqref="BF36:BH37">
    <cfRule type="cellIs" dxfId="978" priority="957" operator="lessThan">
      <formula>#REF!</formula>
    </cfRule>
    <cfRule type="cellIs" dxfId="977" priority="958" operator="greaterThan">
      <formula>#REF!</formula>
    </cfRule>
  </conditionalFormatting>
  <conditionalFormatting sqref="BF37:BH38">
    <cfRule type="cellIs" dxfId="976" priority="1002" operator="greaterThan">
      <formula>#REF!</formula>
    </cfRule>
    <cfRule type="cellIs" dxfId="975" priority="1001" operator="lessThan">
      <formula>#REF!</formula>
    </cfRule>
  </conditionalFormatting>
  <conditionalFormatting sqref="BF38:BH39">
    <cfRule type="cellIs" dxfId="974" priority="1045" operator="lessThan">
      <formula>#REF!</formula>
    </cfRule>
    <cfRule type="cellIs" dxfId="973" priority="1046" operator="greaterThan">
      <formula>#REF!</formula>
    </cfRule>
  </conditionalFormatting>
  <conditionalFormatting sqref="BF39:BH40">
    <cfRule type="cellIs" dxfId="972" priority="1089" operator="lessThan">
      <formula>#REF!</formula>
    </cfRule>
    <cfRule type="cellIs" dxfId="971" priority="1090" operator="greaterThan">
      <formula>#REF!</formula>
    </cfRule>
  </conditionalFormatting>
  <conditionalFormatting sqref="BF40:BH41">
    <cfRule type="cellIs" dxfId="970" priority="1134" operator="greaterThan">
      <formula>#REF!</formula>
    </cfRule>
    <cfRule type="cellIs" dxfId="969" priority="1133" operator="lessThan">
      <formula>#REF!</formula>
    </cfRule>
  </conditionalFormatting>
  <conditionalFormatting sqref="BF41:BH41">
    <cfRule type="cellIs" dxfId="968" priority="1222" operator="greaterThan">
      <formula>#REF!</formula>
    </cfRule>
  </conditionalFormatting>
  <conditionalFormatting sqref="BF41:BH42">
    <cfRule type="cellIs" dxfId="967" priority="1221" operator="lessThan">
      <formula>#REF!</formula>
    </cfRule>
  </conditionalFormatting>
  <conditionalFormatting sqref="BF42:BH43">
    <cfRule type="cellIs" dxfId="966" priority="1266" operator="greaterThan">
      <formula>#REF!</formula>
    </cfRule>
    <cfRule type="cellIs" dxfId="965" priority="1265" operator="lessThan">
      <formula>#REF!</formula>
    </cfRule>
  </conditionalFormatting>
  <conditionalFormatting sqref="BF43:BH43">
    <cfRule type="cellIs" dxfId="964" priority="1310" operator="greaterThan">
      <formula>#REF!</formula>
    </cfRule>
  </conditionalFormatting>
  <conditionalFormatting sqref="BF43:BH44">
    <cfRule type="cellIs" dxfId="963" priority="1309" operator="lessThan">
      <formula>#REF!</formula>
    </cfRule>
  </conditionalFormatting>
  <conditionalFormatting sqref="BF44:BH45">
    <cfRule type="cellIs" dxfId="962" priority="1354" operator="greaterThan">
      <formula>#REF!</formula>
    </cfRule>
    <cfRule type="cellIs" dxfId="961" priority="1353" operator="lessThan">
      <formula>#REF!</formula>
    </cfRule>
  </conditionalFormatting>
  <conditionalFormatting sqref="BF45:BH45">
    <cfRule type="cellIs" dxfId="960" priority="1398" operator="greaterThan">
      <formula>#REF!</formula>
    </cfRule>
  </conditionalFormatting>
  <conditionalFormatting sqref="BF45:BH46">
    <cfRule type="cellIs" dxfId="959" priority="1397" operator="lessThan">
      <formula>#REF!</formula>
    </cfRule>
  </conditionalFormatting>
  <conditionalFormatting sqref="BF46:BH47">
    <cfRule type="cellIs" dxfId="958" priority="1442" operator="greaterThan">
      <formula>#REF!</formula>
    </cfRule>
    <cfRule type="cellIs" dxfId="957" priority="1441" operator="lessThan">
      <formula>#REF!</formula>
    </cfRule>
  </conditionalFormatting>
  <conditionalFormatting sqref="BF47:BH47">
    <cfRule type="cellIs" dxfId="956" priority="1486" operator="greaterThan">
      <formula>#REF!</formula>
    </cfRule>
  </conditionalFormatting>
  <conditionalFormatting sqref="BF47:BH48">
    <cfRule type="cellIs" dxfId="955" priority="1485" operator="lessThan">
      <formula>#REF!</formula>
    </cfRule>
  </conditionalFormatting>
  <conditionalFormatting sqref="BF48:BH49">
    <cfRule type="cellIs" dxfId="954" priority="1530" operator="greaterThan">
      <formula>#REF!</formula>
    </cfRule>
    <cfRule type="cellIs" dxfId="953" priority="1529" operator="lessThan">
      <formula>#REF!</formula>
    </cfRule>
  </conditionalFormatting>
  <conditionalFormatting sqref="BF49:BH49">
    <cfRule type="cellIs" dxfId="952" priority="1574" operator="greaterThan">
      <formula>#REF!</formula>
    </cfRule>
  </conditionalFormatting>
  <conditionalFormatting sqref="BF49:BH50">
    <cfRule type="cellIs" dxfId="951" priority="1573" operator="lessThan">
      <formula>#REF!</formula>
    </cfRule>
  </conditionalFormatting>
  <conditionalFormatting sqref="BF50:BH51">
    <cfRule type="cellIs" dxfId="950" priority="1618" operator="greaterThan">
      <formula>#REF!</formula>
    </cfRule>
    <cfRule type="cellIs" dxfId="949" priority="1617" operator="lessThan">
      <formula>#REF!</formula>
    </cfRule>
  </conditionalFormatting>
  <conditionalFormatting sqref="BF51:BH51">
    <cfRule type="cellIs" dxfId="948" priority="1662" operator="greaterThan">
      <formula>#REF!</formula>
    </cfRule>
  </conditionalFormatting>
  <conditionalFormatting sqref="BF51:BH52">
    <cfRule type="cellIs" dxfId="947" priority="1661" operator="lessThan">
      <formula>#REF!</formula>
    </cfRule>
  </conditionalFormatting>
  <conditionalFormatting sqref="BF52:BH53">
    <cfRule type="cellIs" dxfId="946" priority="1706" operator="greaterThan">
      <formula>#REF!</formula>
    </cfRule>
    <cfRule type="cellIs" dxfId="945" priority="1705" operator="lessThan">
      <formula>#REF!</formula>
    </cfRule>
  </conditionalFormatting>
  <conditionalFormatting sqref="BF53:BH53">
    <cfRule type="cellIs" dxfId="944" priority="1750" operator="greaterThan">
      <formula>#REF!</formula>
    </cfRule>
  </conditionalFormatting>
  <conditionalFormatting sqref="BF53:BH54">
    <cfRule type="cellIs" dxfId="943" priority="1749" operator="lessThan">
      <formula>#REF!</formula>
    </cfRule>
  </conditionalFormatting>
  <conditionalFormatting sqref="BF54:BH55">
    <cfRule type="cellIs" dxfId="942" priority="1793" operator="lessThan">
      <formula>#REF!</formula>
    </cfRule>
    <cfRule type="cellIs" dxfId="941" priority="1794" operator="greaterThan">
      <formula>#REF!</formula>
    </cfRule>
  </conditionalFormatting>
  <conditionalFormatting sqref="BF55:BH55">
    <cfRule type="cellIs" dxfId="940" priority="1838" operator="greaterThan">
      <formula>#REF!</formula>
    </cfRule>
  </conditionalFormatting>
  <conditionalFormatting sqref="BF55:BH56">
    <cfRule type="cellIs" dxfId="939" priority="1837" operator="lessThan">
      <formula>#REF!</formula>
    </cfRule>
  </conditionalFormatting>
  <conditionalFormatting sqref="BF56:BH57">
    <cfRule type="cellIs" dxfId="938" priority="1881" operator="lessThan">
      <formula>#REF!</formula>
    </cfRule>
    <cfRule type="cellIs" dxfId="937" priority="1882" operator="greaterThan">
      <formula>#REF!</formula>
    </cfRule>
  </conditionalFormatting>
  <conditionalFormatting sqref="BF57:BH57">
    <cfRule type="cellIs" dxfId="936" priority="1925" operator="lessThan">
      <formula>#REF!</formula>
    </cfRule>
    <cfRule type="cellIs" dxfId="935" priority="1926" operator="greaterThan">
      <formula>#REF!</formula>
    </cfRule>
  </conditionalFormatting>
  <conditionalFormatting sqref="BF58:BH58">
    <cfRule type="cellIs" dxfId="934" priority="913" operator="lessThan">
      <formula>#REF!</formula>
    </cfRule>
    <cfRule type="cellIs" dxfId="933" priority="914" operator="greaterThan">
      <formula>#REF!</formula>
    </cfRule>
    <cfRule type="cellIs" dxfId="932" priority="916" operator="greaterThan">
      <formula>#REF!</formula>
    </cfRule>
    <cfRule type="cellIs" dxfId="931" priority="915" operator="lessThan">
      <formula>#REF!</formula>
    </cfRule>
  </conditionalFormatting>
  <conditionalFormatting sqref="BF59:BH59">
    <cfRule type="cellIs" dxfId="930" priority="1970" operator="greaterThan">
      <formula>#REF!</formula>
    </cfRule>
    <cfRule type="cellIs" dxfId="929" priority="1969" operator="lessThan">
      <formula>#REF!</formula>
    </cfRule>
  </conditionalFormatting>
  <conditionalFormatting sqref="BF59:BH60">
    <cfRule type="cellIs" dxfId="928" priority="1178" operator="greaterThan">
      <formula>#REF!</formula>
    </cfRule>
  </conditionalFormatting>
  <conditionalFormatting sqref="BF59:BH61">
    <cfRule type="cellIs" dxfId="927" priority="1177" operator="lessThan">
      <formula>#REF!</formula>
    </cfRule>
  </conditionalFormatting>
  <conditionalFormatting sqref="BF60:BH60">
    <cfRule type="cellIs" dxfId="926" priority="1175" operator="lessThan">
      <formula>#REF!</formula>
    </cfRule>
    <cfRule type="cellIs" dxfId="925" priority="1176" operator="greaterThan">
      <formula>#REF!</formula>
    </cfRule>
  </conditionalFormatting>
  <conditionalFormatting sqref="BF61:BH62">
    <cfRule type="cellIs" dxfId="924" priority="2014" operator="greaterThan">
      <formula>#REF!</formula>
    </cfRule>
    <cfRule type="cellIs" dxfId="923" priority="2013" operator="lessThan">
      <formula>#REF!</formula>
    </cfRule>
  </conditionalFormatting>
  <conditionalFormatting sqref="BF62:BH62">
    <cfRule type="cellIs" dxfId="922" priority="2058" operator="greaterThan">
      <formula>#REF!</formula>
    </cfRule>
  </conditionalFormatting>
  <conditionalFormatting sqref="BF62:BH63">
    <cfRule type="cellIs" dxfId="921" priority="2057" operator="lessThan">
      <formula>#REF!</formula>
    </cfRule>
  </conditionalFormatting>
  <conditionalFormatting sqref="BF63:BH64">
    <cfRule type="cellIs" dxfId="920" priority="2101" operator="lessThan">
      <formula>#REF!</formula>
    </cfRule>
    <cfRule type="cellIs" dxfId="919" priority="2102" operator="greaterThan">
      <formula>#REF!</formula>
    </cfRule>
  </conditionalFormatting>
  <conditionalFormatting sqref="BF64:BH64">
    <cfRule type="cellIs" dxfId="918" priority="2146" operator="greaterThan">
      <formula>#REF!</formula>
    </cfRule>
  </conditionalFormatting>
  <conditionalFormatting sqref="BF64:BH65">
    <cfRule type="cellIs" dxfId="917" priority="2145" operator="lessThan">
      <formula>#REF!</formula>
    </cfRule>
  </conditionalFormatting>
  <conditionalFormatting sqref="BF65:BH79">
    <cfRule type="cellIs" dxfId="916" priority="2315" operator="lessThan">
      <formula>#REF!</formula>
    </cfRule>
    <cfRule type="cellIs" dxfId="915" priority="2316" operator="greaterThan">
      <formula>#REF!</formula>
    </cfRule>
  </conditionalFormatting>
  <conditionalFormatting sqref="BF66:BH79">
    <cfRule type="cellIs" dxfId="914" priority="2364" operator="greaterThan">
      <formula>#REF!</formula>
    </cfRule>
  </conditionalFormatting>
  <conditionalFormatting sqref="BF66:BH80">
    <cfRule type="cellIs" dxfId="913" priority="2363" operator="lessThan">
      <formula>#REF!</formula>
    </cfRule>
  </conditionalFormatting>
  <conditionalFormatting sqref="BF80:BH84">
    <cfRule type="cellIs" dxfId="912" priority="2412" operator="greaterThan">
      <formula>#REF!</formula>
    </cfRule>
    <cfRule type="cellIs" dxfId="911" priority="2411" operator="lessThan">
      <formula>#REF!</formula>
    </cfRule>
  </conditionalFormatting>
  <conditionalFormatting sqref="BF81:BH84">
    <cfRule type="cellIs" dxfId="910" priority="2460" operator="greaterThan">
      <formula>#REF!</formula>
    </cfRule>
  </conditionalFormatting>
  <conditionalFormatting sqref="BF81:BH85">
    <cfRule type="cellIs" dxfId="909" priority="2459" operator="lessThan">
      <formula>#REF!</formula>
    </cfRule>
  </conditionalFormatting>
  <conditionalFormatting sqref="BF85:BH86">
    <cfRule type="cellIs" dxfId="908" priority="2509" operator="lessThan">
      <formula>#REF!</formula>
    </cfRule>
    <cfRule type="cellIs" dxfId="907" priority="2510" operator="greaterThan">
      <formula>#REF!</formula>
    </cfRule>
  </conditionalFormatting>
  <conditionalFormatting sqref="BF86:BH86">
    <cfRule type="cellIs" dxfId="906" priority="2560" operator="greaterThan">
      <formula>#REF!</formula>
    </cfRule>
  </conditionalFormatting>
  <conditionalFormatting sqref="BF86:BH87">
    <cfRule type="cellIs" dxfId="905" priority="2559" operator="lessThan">
      <formula>#REF!</formula>
    </cfRule>
  </conditionalFormatting>
  <conditionalFormatting sqref="BF87:BH88">
    <cfRule type="cellIs" dxfId="904" priority="2609" operator="lessThan">
      <formula>#REF!</formula>
    </cfRule>
    <cfRule type="cellIs" dxfId="903" priority="2610" operator="greaterThan">
      <formula>#REF!</formula>
    </cfRule>
  </conditionalFormatting>
  <conditionalFormatting sqref="BF88:BH88">
    <cfRule type="cellIs" dxfId="902" priority="2659" operator="lessThan">
      <formula>#REF!</formula>
    </cfRule>
    <cfRule type="cellIs" dxfId="901" priority="2660" operator="greaterThan">
      <formula>#REF!</formula>
    </cfRule>
  </conditionalFormatting>
  <conditionalFormatting sqref="BF42:BJ42">
    <cfRule type="cellIs" dxfId="900" priority="1264" operator="greaterThan">
      <formula>#REF!</formula>
    </cfRule>
  </conditionalFormatting>
  <conditionalFormatting sqref="BF44:BJ44">
    <cfRule type="cellIs" dxfId="899" priority="1352" operator="greaterThan">
      <formula>#REF!</formula>
    </cfRule>
  </conditionalFormatting>
  <conditionalFormatting sqref="BF46:BJ46">
    <cfRule type="cellIs" dxfId="898" priority="1440" operator="greaterThan">
      <formula>#REF!</formula>
    </cfRule>
  </conditionalFormatting>
  <conditionalFormatting sqref="BF48:BJ48">
    <cfRule type="cellIs" dxfId="897" priority="1528" operator="greaterThan">
      <formula>#REF!</formula>
    </cfRule>
  </conditionalFormatting>
  <conditionalFormatting sqref="BF50:BJ50">
    <cfRule type="cellIs" dxfId="896" priority="1616" operator="greaterThan">
      <formula>#REF!</formula>
    </cfRule>
  </conditionalFormatting>
  <conditionalFormatting sqref="BF52:BJ52">
    <cfRule type="cellIs" dxfId="895" priority="1704" operator="greaterThan">
      <formula>#REF!</formula>
    </cfRule>
  </conditionalFormatting>
  <conditionalFormatting sqref="BF54:BJ54">
    <cfRule type="cellIs" dxfId="894" priority="1792" operator="greaterThan">
      <formula>#REF!</formula>
    </cfRule>
  </conditionalFormatting>
  <conditionalFormatting sqref="BF56:BJ56">
    <cfRule type="cellIs" dxfId="893" priority="1880" operator="greaterThan">
      <formula>#REF!</formula>
    </cfRule>
  </conditionalFormatting>
  <conditionalFormatting sqref="BF61:BJ61">
    <cfRule type="cellIs" dxfId="892" priority="2012" operator="greaterThan">
      <formula>#REF!</formula>
    </cfRule>
  </conditionalFormatting>
  <conditionalFormatting sqref="BF63:BJ63">
    <cfRule type="cellIs" dxfId="891" priority="2100" operator="greaterThan">
      <formula>#REF!</formula>
    </cfRule>
  </conditionalFormatting>
  <conditionalFormatting sqref="BF65:BJ65">
    <cfRule type="cellIs" dxfId="890" priority="2314" operator="greaterThan">
      <formula>#REF!</formula>
    </cfRule>
  </conditionalFormatting>
  <conditionalFormatting sqref="BF80:BJ80">
    <cfRule type="cellIs" dxfId="889" priority="2410" operator="greaterThan">
      <formula>#REF!</formula>
    </cfRule>
  </conditionalFormatting>
  <conditionalFormatting sqref="BF85:BJ85">
    <cfRule type="cellIs" dxfId="888" priority="2508" operator="greaterThan">
      <formula>#REF!</formula>
    </cfRule>
  </conditionalFormatting>
  <conditionalFormatting sqref="BF87:BJ87">
    <cfRule type="cellIs" dxfId="887" priority="2608" operator="greaterThan">
      <formula>#REF!</formula>
    </cfRule>
  </conditionalFormatting>
  <conditionalFormatting sqref="BI3">
    <cfRule type="cellIs" dxfId="886" priority="59" operator="lessThan">
      <formula>#REF!</formula>
    </cfRule>
  </conditionalFormatting>
  <conditionalFormatting sqref="BI4">
    <cfRule type="cellIs" dxfId="885" priority="101" operator="lessThan">
      <formula>#REF!</formula>
    </cfRule>
  </conditionalFormatting>
  <conditionalFormatting sqref="BI5">
    <cfRule type="cellIs" dxfId="884" priority="235" operator="lessThan">
      <formula>#REF!</formula>
    </cfRule>
  </conditionalFormatting>
  <conditionalFormatting sqref="BI6">
    <cfRule type="cellIs" dxfId="883" priority="279" operator="lessThan">
      <formula>#REF!</formula>
    </cfRule>
  </conditionalFormatting>
  <conditionalFormatting sqref="BI7">
    <cfRule type="cellIs" dxfId="882" priority="323" operator="lessThan">
      <formula>#REF!</formula>
    </cfRule>
  </conditionalFormatting>
  <conditionalFormatting sqref="BI8">
    <cfRule type="cellIs" dxfId="881" priority="367" operator="lessThan">
      <formula>#REF!</formula>
    </cfRule>
  </conditionalFormatting>
  <conditionalFormatting sqref="BI9:BI22">
    <cfRule type="cellIs" dxfId="880" priority="191" operator="lessThan">
      <formula>#REF!</formula>
    </cfRule>
  </conditionalFormatting>
  <conditionalFormatting sqref="BI23">
    <cfRule type="cellIs" dxfId="879" priority="411" operator="lessThan">
      <formula>#REF!</formula>
    </cfRule>
  </conditionalFormatting>
  <conditionalFormatting sqref="BI24">
    <cfRule type="cellIs" dxfId="878" priority="455" operator="lessThan">
      <formula>#REF!</formula>
    </cfRule>
  </conditionalFormatting>
  <conditionalFormatting sqref="BI25">
    <cfRule type="cellIs" dxfId="877" priority="499" operator="lessThan">
      <formula>#REF!</formula>
    </cfRule>
  </conditionalFormatting>
  <conditionalFormatting sqref="BI26">
    <cfRule type="cellIs" dxfId="876" priority="543" operator="lessThan">
      <formula>#REF!</formula>
    </cfRule>
  </conditionalFormatting>
  <conditionalFormatting sqref="BI27">
    <cfRule type="cellIs" dxfId="875" priority="587" operator="lessThan">
      <formula>#REF!</formula>
    </cfRule>
  </conditionalFormatting>
  <conditionalFormatting sqref="BI28">
    <cfRule type="cellIs" dxfId="874" priority="631" operator="lessThan">
      <formula>#REF!</formula>
    </cfRule>
  </conditionalFormatting>
  <conditionalFormatting sqref="BI29">
    <cfRule type="cellIs" dxfId="873" priority="675" operator="lessThan">
      <formula>#REF!</formula>
    </cfRule>
  </conditionalFormatting>
  <conditionalFormatting sqref="BI30">
    <cfRule type="cellIs" dxfId="872" priority="719" operator="lessThan">
      <formula>#REF!</formula>
    </cfRule>
  </conditionalFormatting>
  <conditionalFormatting sqref="BI31">
    <cfRule type="cellIs" dxfId="871" priority="763" operator="lessThan">
      <formula>#REF!</formula>
    </cfRule>
  </conditionalFormatting>
  <conditionalFormatting sqref="BI32">
    <cfRule type="cellIs" dxfId="870" priority="807" operator="lessThan">
      <formula>#REF!</formula>
    </cfRule>
  </conditionalFormatting>
  <conditionalFormatting sqref="BI33">
    <cfRule type="cellIs" dxfId="869" priority="851" operator="lessThan">
      <formula>#REF!</formula>
    </cfRule>
  </conditionalFormatting>
  <conditionalFormatting sqref="BI34">
    <cfRule type="cellIs" dxfId="868" priority="147" operator="lessThan">
      <formula>#REF!</formula>
    </cfRule>
  </conditionalFormatting>
  <conditionalFormatting sqref="BI35">
    <cfRule type="cellIs" dxfId="867" priority="888" operator="lessThan">
      <formula>#REF!</formula>
    </cfRule>
  </conditionalFormatting>
  <conditionalFormatting sqref="BI36">
    <cfRule type="cellIs" dxfId="866" priority="964" operator="lessThan">
      <formula>#REF!</formula>
    </cfRule>
  </conditionalFormatting>
  <conditionalFormatting sqref="BI37">
    <cfRule type="cellIs" dxfId="865" priority="1008" operator="lessThan">
      <formula>#REF!</formula>
    </cfRule>
  </conditionalFormatting>
  <conditionalFormatting sqref="BI38">
    <cfRule type="cellIs" dxfId="864" priority="1052" operator="lessThan">
      <formula>#REF!</formula>
    </cfRule>
  </conditionalFormatting>
  <conditionalFormatting sqref="BI39">
    <cfRule type="cellIs" dxfId="863" priority="1096" operator="lessThan">
      <formula>#REF!</formula>
    </cfRule>
  </conditionalFormatting>
  <conditionalFormatting sqref="BI40">
    <cfRule type="cellIs" dxfId="862" priority="1140" operator="lessThan">
      <formula>#REF!</formula>
    </cfRule>
  </conditionalFormatting>
  <conditionalFormatting sqref="BI41">
    <cfRule type="cellIs" dxfId="861" priority="1228" operator="lessThan">
      <formula>#REF!</formula>
    </cfRule>
  </conditionalFormatting>
  <conditionalFormatting sqref="BI42">
    <cfRule type="cellIs" dxfId="860" priority="1272" operator="lessThan">
      <formula>#REF!</formula>
    </cfRule>
  </conditionalFormatting>
  <conditionalFormatting sqref="BI43">
    <cfRule type="cellIs" dxfId="859" priority="1316" operator="lessThan">
      <formula>#REF!</formula>
    </cfRule>
  </conditionalFormatting>
  <conditionalFormatting sqref="BI44">
    <cfRule type="cellIs" dxfId="858" priority="1360" operator="lessThan">
      <formula>#REF!</formula>
    </cfRule>
  </conditionalFormatting>
  <conditionalFormatting sqref="BI45">
    <cfRule type="cellIs" dxfId="857" priority="1404" operator="lessThan">
      <formula>#REF!</formula>
    </cfRule>
  </conditionalFormatting>
  <conditionalFormatting sqref="BI46">
    <cfRule type="cellIs" dxfId="856" priority="1448" operator="lessThan">
      <formula>#REF!</formula>
    </cfRule>
  </conditionalFormatting>
  <conditionalFormatting sqref="BI47">
    <cfRule type="cellIs" dxfId="855" priority="1492" operator="lessThan">
      <formula>#REF!</formula>
    </cfRule>
  </conditionalFormatting>
  <conditionalFormatting sqref="BI48">
    <cfRule type="cellIs" dxfId="854" priority="1536" operator="lessThan">
      <formula>#REF!</formula>
    </cfRule>
  </conditionalFormatting>
  <conditionalFormatting sqref="BI49">
    <cfRule type="cellIs" dxfId="853" priority="1580" operator="lessThan">
      <formula>#REF!</formula>
    </cfRule>
  </conditionalFormatting>
  <conditionalFormatting sqref="BI50">
    <cfRule type="cellIs" dxfId="852" priority="1624" operator="lessThan">
      <formula>#REF!</formula>
    </cfRule>
  </conditionalFormatting>
  <conditionalFormatting sqref="BI51">
    <cfRule type="cellIs" dxfId="851" priority="1668" operator="lessThan">
      <formula>#REF!</formula>
    </cfRule>
  </conditionalFormatting>
  <conditionalFormatting sqref="BI52">
    <cfRule type="cellIs" dxfId="850" priority="1712" operator="lessThan">
      <formula>#REF!</formula>
    </cfRule>
  </conditionalFormatting>
  <conditionalFormatting sqref="BI53">
    <cfRule type="cellIs" dxfId="849" priority="1756" operator="lessThan">
      <formula>#REF!</formula>
    </cfRule>
  </conditionalFormatting>
  <conditionalFormatting sqref="BI54">
    <cfRule type="cellIs" dxfId="848" priority="1800" operator="lessThan">
      <formula>#REF!</formula>
    </cfRule>
  </conditionalFormatting>
  <conditionalFormatting sqref="BI55">
    <cfRule type="cellIs" dxfId="847" priority="1844" operator="lessThan">
      <formula>#REF!</formula>
    </cfRule>
  </conditionalFormatting>
  <conditionalFormatting sqref="BI56">
    <cfRule type="cellIs" dxfId="846" priority="1888" operator="lessThan">
      <formula>#REF!</formula>
    </cfRule>
  </conditionalFormatting>
  <conditionalFormatting sqref="BI57">
    <cfRule type="cellIs" dxfId="845" priority="1932" operator="lessThan">
      <formula>#REF!</formula>
    </cfRule>
  </conditionalFormatting>
  <conditionalFormatting sqref="BI58">
    <cfRule type="cellIs" dxfId="844" priority="920" operator="lessThan">
      <formula>#REF!</formula>
    </cfRule>
  </conditionalFormatting>
  <conditionalFormatting sqref="BI59">
    <cfRule type="cellIs" dxfId="843" priority="1976" operator="lessThan">
      <formula>#REF!</formula>
    </cfRule>
  </conditionalFormatting>
  <conditionalFormatting sqref="BI60">
    <cfRule type="cellIs" dxfId="842" priority="1184" operator="lessThan">
      <formula>#REF!</formula>
    </cfRule>
  </conditionalFormatting>
  <conditionalFormatting sqref="BI61">
    <cfRule type="cellIs" dxfId="841" priority="2020" operator="lessThan">
      <formula>#REF!</formula>
    </cfRule>
  </conditionalFormatting>
  <conditionalFormatting sqref="BI62">
    <cfRule type="cellIs" dxfId="840" priority="2064" operator="lessThan">
      <formula>#REF!</formula>
    </cfRule>
  </conditionalFormatting>
  <conditionalFormatting sqref="BI63">
    <cfRule type="cellIs" dxfId="839" priority="2108" operator="lessThan">
      <formula>#REF!</formula>
    </cfRule>
  </conditionalFormatting>
  <conditionalFormatting sqref="BI64">
    <cfRule type="cellIs" dxfId="838" priority="2152" operator="lessThan">
      <formula>#REF!</formula>
    </cfRule>
  </conditionalFormatting>
  <conditionalFormatting sqref="BI65">
    <cfRule type="cellIs" dxfId="837" priority="2322" operator="lessThan">
      <formula>#REF!</formula>
    </cfRule>
  </conditionalFormatting>
  <conditionalFormatting sqref="BI66:BI79">
    <cfRule type="cellIs" dxfId="836" priority="2370" operator="lessThan">
      <formula>#REF!</formula>
    </cfRule>
  </conditionalFormatting>
  <conditionalFormatting sqref="BI80">
    <cfRule type="cellIs" dxfId="835" priority="2418" operator="lessThan">
      <formula>#REF!</formula>
    </cfRule>
  </conditionalFormatting>
  <conditionalFormatting sqref="BI81:BI84">
    <cfRule type="cellIs" dxfId="834" priority="2466" operator="lessThan">
      <formula>#REF!</formula>
    </cfRule>
  </conditionalFormatting>
  <conditionalFormatting sqref="BI85">
    <cfRule type="cellIs" dxfId="833" priority="2516" operator="lessThan">
      <formula>#REF!</formula>
    </cfRule>
  </conditionalFormatting>
  <conditionalFormatting sqref="BI86">
    <cfRule type="cellIs" dxfId="832" priority="2566" operator="lessThan">
      <formula>#REF!</formula>
    </cfRule>
  </conditionalFormatting>
  <conditionalFormatting sqref="BI87">
    <cfRule type="cellIs" dxfId="831" priority="2616" operator="lessThan">
      <formula>#REF!</formula>
    </cfRule>
  </conditionalFormatting>
  <conditionalFormatting sqref="BI88">
    <cfRule type="cellIs" dxfId="830" priority="2666" operator="lessThan">
      <formula>#REF!</formula>
    </cfRule>
  </conditionalFormatting>
  <conditionalFormatting sqref="BI3:BJ3">
    <cfRule type="cellIs" dxfId="829" priority="55" operator="greaterThan">
      <formula>#REF!</formula>
    </cfRule>
  </conditionalFormatting>
  <conditionalFormatting sqref="BI4:BJ4">
    <cfRule type="cellIs" dxfId="828" priority="99" operator="greaterThan">
      <formula>#REF!</formula>
    </cfRule>
  </conditionalFormatting>
  <conditionalFormatting sqref="BI5:BJ5">
    <cfRule type="cellIs" dxfId="827" priority="233" operator="greaterThan">
      <formula>#REF!</formula>
    </cfRule>
  </conditionalFormatting>
  <conditionalFormatting sqref="BI6:BJ6">
    <cfRule type="cellIs" dxfId="826" priority="277" operator="greaterThan">
      <formula>#REF!</formula>
    </cfRule>
  </conditionalFormatting>
  <conditionalFormatting sqref="BI7:BJ7">
    <cfRule type="cellIs" dxfId="825" priority="321" operator="greaterThan">
      <formula>#REF!</formula>
    </cfRule>
  </conditionalFormatting>
  <conditionalFormatting sqref="BI8:BJ8">
    <cfRule type="cellIs" dxfId="824" priority="365" operator="greaterThan">
      <formula>#REF!</formula>
    </cfRule>
  </conditionalFormatting>
  <conditionalFormatting sqref="BI9:BJ22">
    <cfRule type="cellIs" dxfId="823" priority="189" operator="greaterThan">
      <formula>#REF!</formula>
    </cfRule>
  </conditionalFormatting>
  <conditionalFormatting sqref="BI23:BJ23">
    <cfRule type="cellIs" dxfId="822" priority="409" operator="greaterThan">
      <formula>#REF!</formula>
    </cfRule>
  </conditionalFormatting>
  <conditionalFormatting sqref="BI24:BJ24">
    <cfRule type="cellIs" dxfId="821" priority="453" operator="greaterThan">
      <formula>#REF!</formula>
    </cfRule>
  </conditionalFormatting>
  <conditionalFormatting sqref="BI25:BJ25">
    <cfRule type="cellIs" dxfId="820" priority="497" operator="greaterThan">
      <formula>#REF!</formula>
    </cfRule>
  </conditionalFormatting>
  <conditionalFormatting sqref="BI26:BJ26">
    <cfRule type="cellIs" dxfId="819" priority="541" operator="greaterThan">
      <formula>#REF!</formula>
    </cfRule>
  </conditionalFormatting>
  <conditionalFormatting sqref="BI27:BJ27">
    <cfRule type="cellIs" dxfId="818" priority="585" operator="greaterThan">
      <formula>#REF!</formula>
    </cfRule>
  </conditionalFormatting>
  <conditionalFormatting sqref="BI28:BJ28">
    <cfRule type="cellIs" dxfId="817" priority="629" operator="greaterThan">
      <formula>#REF!</formula>
    </cfRule>
  </conditionalFormatting>
  <conditionalFormatting sqref="BI29:BJ29">
    <cfRule type="cellIs" dxfId="816" priority="673" operator="greaterThan">
      <formula>#REF!</formula>
    </cfRule>
  </conditionalFormatting>
  <conditionalFormatting sqref="BI30:BJ30">
    <cfRule type="cellIs" dxfId="815" priority="717" operator="greaterThan">
      <formula>#REF!</formula>
    </cfRule>
  </conditionalFormatting>
  <conditionalFormatting sqref="BI31:BJ31">
    <cfRule type="cellIs" dxfId="814" priority="761" operator="greaterThan">
      <formula>#REF!</formula>
    </cfRule>
  </conditionalFormatting>
  <conditionalFormatting sqref="BI32:BJ32">
    <cfRule type="cellIs" dxfId="813" priority="805" operator="greaterThan">
      <formula>#REF!</formula>
    </cfRule>
  </conditionalFormatting>
  <conditionalFormatting sqref="BI33:BJ33">
    <cfRule type="cellIs" dxfId="812" priority="849" operator="greaterThan">
      <formula>#REF!</formula>
    </cfRule>
  </conditionalFormatting>
  <conditionalFormatting sqref="BI34:BJ34">
    <cfRule type="cellIs" dxfId="811" priority="145" operator="greaterThan">
      <formula>#REF!</formula>
    </cfRule>
  </conditionalFormatting>
  <conditionalFormatting sqref="BI35:BJ35">
    <cfRule type="cellIs" dxfId="810" priority="886" operator="greaterThan">
      <formula>#REF!</formula>
    </cfRule>
  </conditionalFormatting>
  <conditionalFormatting sqref="BI36:BJ36">
    <cfRule type="cellIs" dxfId="809" priority="962" operator="greaterThan">
      <formula>#REF!</formula>
    </cfRule>
  </conditionalFormatting>
  <conditionalFormatting sqref="BI37:BJ37">
    <cfRule type="cellIs" dxfId="808" priority="1006" operator="greaterThan">
      <formula>#REF!</formula>
    </cfRule>
  </conditionalFormatting>
  <conditionalFormatting sqref="BI38:BJ38">
    <cfRule type="cellIs" dxfId="807" priority="1050" operator="greaterThan">
      <formula>#REF!</formula>
    </cfRule>
  </conditionalFormatting>
  <conditionalFormatting sqref="BI39:BJ39">
    <cfRule type="cellIs" dxfId="806" priority="1094" operator="greaterThan">
      <formula>#REF!</formula>
    </cfRule>
  </conditionalFormatting>
  <conditionalFormatting sqref="BI40:BJ40">
    <cfRule type="cellIs" dxfId="805" priority="1138" operator="greaterThan">
      <formula>#REF!</formula>
    </cfRule>
  </conditionalFormatting>
  <conditionalFormatting sqref="BI41:BJ41">
    <cfRule type="cellIs" dxfId="804" priority="1226" operator="greaterThan">
      <formula>#REF!</formula>
    </cfRule>
  </conditionalFormatting>
  <conditionalFormatting sqref="BI43:BJ43">
    <cfRule type="cellIs" dxfId="803" priority="1314" operator="greaterThan">
      <formula>#REF!</formula>
    </cfRule>
  </conditionalFormatting>
  <conditionalFormatting sqref="BI45:BJ45">
    <cfRule type="cellIs" dxfId="802" priority="1402" operator="greaterThan">
      <formula>#REF!</formula>
    </cfRule>
  </conditionalFormatting>
  <conditionalFormatting sqref="BI47:BJ47">
    <cfRule type="cellIs" dxfId="801" priority="1490" operator="greaterThan">
      <formula>#REF!</formula>
    </cfRule>
  </conditionalFormatting>
  <conditionalFormatting sqref="BI49:BJ49">
    <cfRule type="cellIs" dxfId="800" priority="1578" operator="greaterThan">
      <formula>#REF!</formula>
    </cfRule>
  </conditionalFormatting>
  <conditionalFormatting sqref="BI51:BJ51">
    <cfRule type="cellIs" dxfId="799" priority="1666" operator="greaterThan">
      <formula>#REF!</formula>
    </cfRule>
  </conditionalFormatting>
  <conditionalFormatting sqref="BI53:BJ53">
    <cfRule type="cellIs" dxfId="798" priority="1754" operator="greaterThan">
      <formula>#REF!</formula>
    </cfRule>
  </conditionalFormatting>
  <conditionalFormatting sqref="BI55:BJ55">
    <cfRule type="cellIs" dxfId="797" priority="1842" operator="greaterThan">
      <formula>#REF!</formula>
    </cfRule>
  </conditionalFormatting>
  <conditionalFormatting sqref="BI57:BJ57">
    <cfRule type="cellIs" dxfId="796" priority="1930" operator="greaterThan">
      <formula>#REF!</formula>
    </cfRule>
  </conditionalFormatting>
  <conditionalFormatting sqref="BI58:BJ58">
    <cfRule type="cellIs" dxfId="795" priority="918" operator="greaterThan">
      <formula>#REF!</formula>
    </cfRule>
  </conditionalFormatting>
  <conditionalFormatting sqref="BI59:BJ59">
    <cfRule type="cellIs" dxfId="794" priority="1974" operator="greaterThan">
      <formula>#REF!</formula>
    </cfRule>
  </conditionalFormatting>
  <conditionalFormatting sqref="BI60:BJ60">
    <cfRule type="cellIs" dxfId="793" priority="1182" operator="greaterThan">
      <formula>#REF!</formula>
    </cfRule>
  </conditionalFormatting>
  <conditionalFormatting sqref="BI62:BJ62">
    <cfRule type="cellIs" dxfId="792" priority="2062" operator="greaterThan">
      <formula>#REF!</formula>
    </cfRule>
  </conditionalFormatting>
  <conditionalFormatting sqref="BI64:BJ64">
    <cfRule type="cellIs" dxfId="791" priority="2150" operator="greaterThan">
      <formula>#REF!</formula>
    </cfRule>
  </conditionalFormatting>
  <conditionalFormatting sqref="BI66:BJ79">
    <cfRule type="cellIs" dxfId="790" priority="2368" operator="greaterThan">
      <formula>#REF!</formula>
    </cfRule>
  </conditionalFormatting>
  <conditionalFormatting sqref="BI81:BJ84">
    <cfRule type="cellIs" dxfId="789" priority="2464" operator="greaterThan">
      <formula>#REF!</formula>
    </cfRule>
  </conditionalFormatting>
  <conditionalFormatting sqref="BI86:BJ86">
    <cfRule type="cellIs" dxfId="788" priority="2564" operator="greaterThan">
      <formula>#REF!</formula>
    </cfRule>
  </conditionalFormatting>
  <conditionalFormatting sqref="BI88:BJ88">
    <cfRule type="cellIs" dxfId="787" priority="2664" operator="greaterThan">
      <formula>#REF!</formula>
    </cfRule>
  </conditionalFormatting>
  <conditionalFormatting sqref="BJ3">
    <cfRule type="cellIs" dxfId="786" priority="53" operator="greaterThan">
      <formula>#REF!</formula>
    </cfRule>
    <cfRule type="cellIs" dxfId="785" priority="52" operator="lessThan">
      <formula>#REF!</formula>
    </cfRule>
  </conditionalFormatting>
  <conditionalFormatting sqref="BJ3:BJ4">
    <cfRule type="cellIs" dxfId="784" priority="54" operator="lessThan">
      <formula>#REF!</formula>
    </cfRule>
  </conditionalFormatting>
  <conditionalFormatting sqref="BJ4">
    <cfRule type="cellIs" dxfId="783" priority="97" operator="greaterThan">
      <formula>#REF!</formula>
    </cfRule>
  </conditionalFormatting>
  <conditionalFormatting sqref="BJ4:BJ5">
    <cfRule type="cellIs" dxfId="782" priority="98" operator="lessThan">
      <formula>#REF!</formula>
    </cfRule>
  </conditionalFormatting>
  <conditionalFormatting sqref="BJ5">
    <cfRule type="cellIs" dxfId="781" priority="231" operator="greaterThan">
      <formula>#REF!</formula>
    </cfRule>
  </conditionalFormatting>
  <conditionalFormatting sqref="BJ5:BJ6">
    <cfRule type="cellIs" dxfId="780" priority="232" operator="lessThan">
      <formula>#REF!</formula>
    </cfRule>
  </conditionalFormatting>
  <conditionalFormatting sqref="BJ6">
    <cfRule type="cellIs" dxfId="779" priority="275" operator="greaterThan">
      <formula>#REF!</formula>
    </cfRule>
  </conditionalFormatting>
  <conditionalFormatting sqref="BJ6:BJ7">
    <cfRule type="cellIs" dxfId="778" priority="276" operator="lessThan">
      <formula>#REF!</formula>
    </cfRule>
  </conditionalFormatting>
  <conditionalFormatting sqref="BJ7">
    <cfRule type="cellIs" dxfId="777" priority="319" operator="greaterThan">
      <formula>#REF!</formula>
    </cfRule>
  </conditionalFormatting>
  <conditionalFormatting sqref="BJ7:BJ8">
    <cfRule type="cellIs" dxfId="776" priority="320" operator="lessThan">
      <formula>#REF!</formula>
    </cfRule>
  </conditionalFormatting>
  <conditionalFormatting sqref="BJ8">
    <cfRule type="cellIs" dxfId="775" priority="363" operator="greaterThan">
      <formula>#REF!</formula>
    </cfRule>
    <cfRule type="cellIs" dxfId="774" priority="364" operator="lessThan">
      <formula>#REF!</formula>
    </cfRule>
  </conditionalFormatting>
  <conditionalFormatting sqref="BJ9:BJ22">
    <cfRule type="cellIs" dxfId="773" priority="186" operator="lessThan">
      <formula>#REF!</formula>
    </cfRule>
    <cfRule type="cellIs" dxfId="772" priority="187" operator="greaterThan">
      <formula>#REF!</formula>
    </cfRule>
  </conditionalFormatting>
  <conditionalFormatting sqref="BJ9:BJ23">
    <cfRule type="cellIs" dxfId="771" priority="188" operator="lessThan">
      <formula>#REF!</formula>
    </cfRule>
  </conditionalFormatting>
  <conditionalFormatting sqref="BJ23">
    <cfRule type="cellIs" dxfId="770" priority="407" operator="greaterThan">
      <formula>#REF!</formula>
    </cfRule>
  </conditionalFormatting>
  <conditionalFormatting sqref="BJ23:BJ24">
    <cfRule type="cellIs" dxfId="769" priority="408" operator="lessThan">
      <formula>#REF!</formula>
    </cfRule>
  </conditionalFormatting>
  <conditionalFormatting sqref="BJ24">
    <cfRule type="cellIs" dxfId="768" priority="451" operator="greaterThan">
      <formula>#REF!</formula>
    </cfRule>
  </conditionalFormatting>
  <conditionalFormatting sqref="BJ24:BJ25">
    <cfRule type="cellIs" dxfId="767" priority="452" operator="lessThan">
      <formula>#REF!</formula>
    </cfRule>
  </conditionalFormatting>
  <conditionalFormatting sqref="BJ25">
    <cfRule type="cellIs" dxfId="766" priority="495" operator="greaterThan">
      <formula>#REF!</formula>
    </cfRule>
  </conditionalFormatting>
  <conditionalFormatting sqref="BJ25:BJ26">
    <cfRule type="cellIs" dxfId="765" priority="496" operator="lessThan">
      <formula>#REF!</formula>
    </cfRule>
  </conditionalFormatting>
  <conditionalFormatting sqref="BJ26">
    <cfRule type="cellIs" dxfId="764" priority="539" operator="greaterThan">
      <formula>#REF!</formula>
    </cfRule>
  </conditionalFormatting>
  <conditionalFormatting sqref="BJ26:BJ27">
    <cfRule type="cellIs" dxfId="763" priority="540" operator="lessThan">
      <formula>#REF!</formula>
    </cfRule>
  </conditionalFormatting>
  <conditionalFormatting sqref="BJ27">
    <cfRule type="cellIs" dxfId="762" priority="583" operator="greaterThan">
      <formula>#REF!</formula>
    </cfRule>
  </conditionalFormatting>
  <conditionalFormatting sqref="BJ27:BJ28">
    <cfRule type="cellIs" dxfId="761" priority="584" operator="lessThan">
      <formula>#REF!</formula>
    </cfRule>
  </conditionalFormatting>
  <conditionalFormatting sqref="BJ28">
    <cfRule type="cellIs" dxfId="760" priority="627" operator="greaterThan">
      <formula>#REF!</formula>
    </cfRule>
  </conditionalFormatting>
  <conditionalFormatting sqref="BJ28:BJ29">
    <cfRule type="cellIs" dxfId="759" priority="628" operator="lessThan">
      <formula>#REF!</formula>
    </cfRule>
  </conditionalFormatting>
  <conditionalFormatting sqref="BJ29">
    <cfRule type="cellIs" dxfId="758" priority="671" operator="greaterThan">
      <formula>#REF!</formula>
    </cfRule>
  </conditionalFormatting>
  <conditionalFormatting sqref="BJ29:BJ30">
    <cfRule type="cellIs" dxfId="757" priority="672" operator="lessThan">
      <formula>#REF!</formula>
    </cfRule>
  </conditionalFormatting>
  <conditionalFormatting sqref="BJ30">
    <cfRule type="cellIs" dxfId="756" priority="715" operator="greaterThan">
      <formula>#REF!</formula>
    </cfRule>
  </conditionalFormatting>
  <conditionalFormatting sqref="BJ30:BJ31">
    <cfRule type="cellIs" dxfId="755" priority="716" operator="lessThan">
      <formula>#REF!</formula>
    </cfRule>
  </conditionalFormatting>
  <conditionalFormatting sqref="BJ31">
    <cfRule type="cellIs" dxfId="754" priority="759" operator="greaterThan">
      <formula>#REF!</formula>
    </cfRule>
  </conditionalFormatting>
  <conditionalFormatting sqref="BJ31:BJ32">
    <cfRule type="cellIs" dxfId="753" priority="760" operator="lessThan">
      <formula>#REF!</formula>
    </cfRule>
  </conditionalFormatting>
  <conditionalFormatting sqref="BJ32">
    <cfRule type="cellIs" dxfId="752" priority="803" operator="greaterThan">
      <formula>#REF!</formula>
    </cfRule>
  </conditionalFormatting>
  <conditionalFormatting sqref="BJ32:BJ33">
    <cfRule type="cellIs" dxfId="751" priority="804" operator="lessThan">
      <formula>#REF!</formula>
    </cfRule>
  </conditionalFormatting>
  <conditionalFormatting sqref="BJ33">
    <cfRule type="cellIs" dxfId="750" priority="847" operator="greaterThan">
      <formula>#REF!</formula>
    </cfRule>
    <cfRule type="cellIs" dxfId="749" priority="848" operator="lessThan">
      <formula>#REF!</formula>
    </cfRule>
  </conditionalFormatting>
  <conditionalFormatting sqref="BJ34">
    <cfRule type="cellIs" dxfId="748" priority="143" operator="greaterThan">
      <formula>#REF!</formula>
    </cfRule>
    <cfRule type="cellIs" dxfId="747" priority="142" operator="lessThan">
      <formula>#REF!</formula>
    </cfRule>
  </conditionalFormatting>
  <conditionalFormatting sqref="BJ34:BJ35">
    <cfRule type="cellIs" dxfId="746" priority="144" operator="lessThan">
      <formula>#REF!</formula>
    </cfRule>
  </conditionalFormatting>
  <conditionalFormatting sqref="BJ35">
    <cfRule type="cellIs" dxfId="745" priority="884" operator="greaterThan">
      <formula>#REF!</formula>
    </cfRule>
  </conditionalFormatting>
  <conditionalFormatting sqref="BJ35:BJ36">
    <cfRule type="cellIs" dxfId="744" priority="885" operator="lessThan">
      <formula>#REF!</formula>
    </cfRule>
  </conditionalFormatting>
  <conditionalFormatting sqref="BJ36">
    <cfRule type="cellIs" dxfId="743" priority="960" operator="greaterThan">
      <formula>#REF!</formula>
    </cfRule>
  </conditionalFormatting>
  <conditionalFormatting sqref="BJ36:BJ37">
    <cfRule type="cellIs" dxfId="742" priority="961" operator="lessThan">
      <formula>#REF!</formula>
    </cfRule>
  </conditionalFormatting>
  <conditionalFormatting sqref="BJ37">
    <cfRule type="cellIs" dxfId="741" priority="1004" operator="greaterThan">
      <formula>#REF!</formula>
    </cfRule>
  </conditionalFormatting>
  <conditionalFormatting sqref="BJ37:BJ38">
    <cfRule type="cellIs" dxfId="740" priority="1005" operator="lessThan">
      <formula>#REF!</formula>
    </cfRule>
  </conditionalFormatting>
  <conditionalFormatting sqref="BJ38">
    <cfRule type="cellIs" dxfId="739" priority="1048" operator="greaterThan">
      <formula>#REF!</formula>
    </cfRule>
  </conditionalFormatting>
  <conditionalFormatting sqref="BJ38:BJ39">
    <cfRule type="cellIs" dxfId="738" priority="1049" operator="lessThan">
      <formula>#REF!</formula>
    </cfRule>
  </conditionalFormatting>
  <conditionalFormatting sqref="BJ39">
    <cfRule type="cellIs" dxfId="737" priority="1092" operator="greaterThan">
      <formula>#REF!</formula>
    </cfRule>
  </conditionalFormatting>
  <conditionalFormatting sqref="BJ39:BJ40">
    <cfRule type="cellIs" dxfId="736" priority="1093" operator="lessThan">
      <formula>#REF!</formula>
    </cfRule>
  </conditionalFormatting>
  <conditionalFormatting sqref="BJ40">
    <cfRule type="cellIs" dxfId="735" priority="1136" operator="greaterThan">
      <formula>#REF!</formula>
    </cfRule>
  </conditionalFormatting>
  <conditionalFormatting sqref="BJ40:BJ41">
    <cfRule type="cellIs" dxfId="734" priority="1137" operator="lessThan">
      <formula>#REF!</formula>
    </cfRule>
  </conditionalFormatting>
  <conditionalFormatting sqref="BJ41">
    <cfRule type="cellIs" dxfId="733" priority="1224" operator="greaterThan">
      <formula>#REF!</formula>
    </cfRule>
  </conditionalFormatting>
  <conditionalFormatting sqref="BJ41:BJ42">
    <cfRule type="cellIs" dxfId="732" priority="1225" operator="lessThan">
      <formula>#REF!</formula>
    </cfRule>
  </conditionalFormatting>
  <conditionalFormatting sqref="BJ42:BJ43">
    <cfRule type="cellIs" dxfId="731" priority="1269" operator="lessThan">
      <formula>#REF!</formula>
    </cfRule>
    <cfRule type="cellIs" dxfId="730" priority="1270" operator="greaterThan">
      <formula>#REF!</formula>
    </cfRule>
  </conditionalFormatting>
  <conditionalFormatting sqref="BJ43:BJ44">
    <cfRule type="cellIs" dxfId="729" priority="1313" operator="lessThan">
      <formula>#REF!</formula>
    </cfRule>
  </conditionalFormatting>
  <conditionalFormatting sqref="BJ44:BJ45">
    <cfRule type="cellIs" dxfId="728" priority="1358" operator="greaterThan">
      <formula>#REF!</formula>
    </cfRule>
    <cfRule type="cellIs" dxfId="727" priority="1357" operator="lessThan">
      <formula>#REF!</formula>
    </cfRule>
  </conditionalFormatting>
  <conditionalFormatting sqref="BJ45:BJ46">
    <cfRule type="cellIs" dxfId="726" priority="1401" operator="lessThan">
      <formula>#REF!</formula>
    </cfRule>
  </conditionalFormatting>
  <conditionalFormatting sqref="BJ46:BJ47">
    <cfRule type="cellIs" dxfId="725" priority="1445" operator="lessThan">
      <formula>#REF!</formula>
    </cfRule>
    <cfRule type="cellIs" dxfId="724" priority="1446" operator="greaterThan">
      <formula>#REF!</formula>
    </cfRule>
  </conditionalFormatting>
  <conditionalFormatting sqref="BJ47:BJ48">
    <cfRule type="cellIs" dxfId="723" priority="1489" operator="lessThan">
      <formula>#REF!</formula>
    </cfRule>
  </conditionalFormatting>
  <conditionalFormatting sqref="BJ48:BJ49">
    <cfRule type="cellIs" dxfId="722" priority="1533" operator="lessThan">
      <formula>#REF!</formula>
    </cfRule>
    <cfRule type="cellIs" dxfId="721" priority="1534" operator="greaterThan">
      <formula>#REF!</formula>
    </cfRule>
  </conditionalFormatting>
  <conditionalFormatting sqref="BJ49:BJ50">
    <cfRule type="cellIs" dxfId="720" priority="1577" operator="lessThan">
      <formula>#REF!</formula>
    </cfRule>
  </conditionalFormatting>
  <conditionalFormatting sqref="BJ50:BJ51">
    <cfRule type="cellIs" dxfId="719" priority="1621" operator="lessThan">
      <formula>#REF!</formula>
    </cfRule>
    <cfRule type="cellIs" dxfId="718" priority="1622" operator="greaterThan">
      <formula>#REF!</formula>
    </cfRule>
  </conditionalFormatting>
  <conditionalFormatting sqref="BJ51:BJ52">
    <cfRule type="cellIs" dxfId="717" priority="1665" operator="lessThan">
      <formula>#REF!</formula>
    </cfRule>
  </conditionalFormatting>
  <conditionalFormatting sqref="BJ52:BJ53">
    <cfRule type="cellIs" dxfId="716" priority="1709" operator="lessThan">
      <formula>#REF!</formula>
    </cfRule>
    <cfRule type="cellIs" dxfId="715" priority="1710" operator="greaterThan">
      <formula>#REF!</formula>
    </cfRule>
  </conditionalFormatting>
  <conditionalFormatting sqref="BJ53:BJ54">
    <cfRule type="cellIs" dxfId="714" priority="1753" operator="lessThan">
      <formula>#REF!</formula>
    </cfRule>
  </conditionalFormatting>
  <conditionalFormatting sqref="BJ54:BJ55">
    <cfRule type="cellIs" dxfId="713" priority="1797" operator="lessThan">
      <formula>#REF!</formula>
    </cfRule>
    <cfRule type="cellIs" dxfId="712" priority="1798" operator="greaterThan">
      <formula>#REF!</formula>
    </cfRule>
  </conditionalFormatting>
  <conditionalFormatting sqref="BJ55:BJ56">
    <cfRule type="cellIs" dxfId="711" priority="1841" operator="lessThan">
      <formula>#REF!</formula>
    </cfRule>
  </conditionalFormatting>
  <conditionalFormatting sqref="BJ56:BJ57">
    <cfRule type="cellIs" dxfId="710" priority="1885" operator="lessThan">
      <formula>#REF!</formula>
    </cfRule>
    <cfRule type="cellIs" dxfId="709" priority="1886" operator="greaterThan">
      <formula>#REF!</formula>
    </cfRule>
  </conditionalFormatting>
  <conditionalFormatting sqref="BJ57">
    <cfRule type="cellIs" dxfId="708" priority="1929" operator="lessThan">
      <formula>#REF!</formula>
    </cfRule>
  </conditionalFormatting>
  <conditionalFormatting sqref="BJ58">
    <cfRule type="cellIs" dxfId="707" priority="917" operator="lessThan">
      <formula>#REF!</formula>
    </cfRule>
    <cfRule type="cellIs" dxfId="706" priority="57" operator="greaterThan">
      <formula>#REF!</formula>
    </cfRule>
    <cfRule type="cellIs" dxfId="705" priority="56" operator="lessThan">
      <formula>#REF!</formula>
    </cfRule>
  </conditionalFormatting>
  <conditionalFormatting sqref="BJ59">
    <cfRule type="cellIs" dxfId="704" priority="1973" operator="lessThan">
      <formula>#REF!</formula>
    </cfRule>
    <cfRule type="cellIs" dxfId="703" priority="1972" operator="greaterThan">
      <formula>#REF!</formula>
    </cfRule>
  </conditionalFormatting>
  <conditionalFormatting sqref="BJ59:BJ61">
    <cfRule type="cellIs" dxfId="702" priority="1181" operator="lessThan">
      <formula>#REF!</formula>
    </cfRule>
  </conditionalFormatting>
  <conditionalFormatting sqref="BJ60">
    <cfRule type="cellIs" dxfId="701" priority="1179" operator="lessThan">
      <formula>#REF!</formula>
    </cfRule>
    <cfRule type="cellIs" dxfId="700" priority="1180" operator="greaterThan">
      <formula>#REF!</formula>
    </cfRule>
  </conditionalFormatting>
  <conditionalFormatting sqref="BJ61:BJ62">
    <cfRule type="cellIs" dxfId="699" priority="2018" operator="greaterThan">
      <formula>#REF!</formula>
    </cfRule>
    <cfRule type="cellIs" dxfId="698" priority="2017" operator="lessThan">
      <formula>#REF!</formula>
    </cfRule>
  </conditionalFormatting>
  <conditionalFormatting sqref="BJ62:BJ63">
    <cfRule type="cellIs" dxfId="697" priority="2061" operator="lessThan">
      <formula>#REF!</formula>
    </cfRule>
  </conditionalFormatting>
  <conditionalFormatting sqref="BJ63:BJ64">
    <cfRule type="cellIs" dxfId="696" priority="2105" operator="lessThan">
      <formula>#REF!</formula>
    </cfRule>
    <cfRule type="cellIs" dxfId="695" priority="2106" operator="greaterThan">
      <formula>#REF!</formula>
    </cfRule>
  </conditionalFormatting>
  <conditionalFormatting sqref="BJ64:BJ65">
    <cfRule type="cellIs" dxfId="694" priority="2149" operator="lessThan">
      <formula>#REF!</formula>
    </cfRule>
  </conditionalFormatting>
  <conditionalFormatting sqref="BJ65:BJ79">
    <cfRule type="cellIs" dxfId="693" priority="2319" operator="lessThan">
      <formula>#REF!</formula>
    </cfRule>
    <cfRule type="cellIs" dxfId="692" priority="2320" operator="greaterThan">
      <formula>#REF!</formula>
    </cfRule>
  </conditionalFormatting>
  <conditionalFormatting sqref="BJ66:BJ80">
    <cfRule type="cellIs" dxfId="691" priority="2367" operator="lessThan">
      <formula>#REF!</formula>
    </cfRule>
  </conditionalFormatting>
  <conditionalFormatting sqref="BJ80:BJ84">
    <cfRule type="cellIs" dxfId="690" priority="2416" operator="greaterThan">
      <formula>#REF!</formula>
    </cfRule>
    <cfRule type="cellIs" dxfId="689" priority="2415" operator="lessThan">
      <formula>#REF!</formula>
    </cfRule>
  </conditionalFormatting>
  <conditionalFormatting sqref="BJ81:BJ85">
    <cfRule type="cellIs" dxfId="688" priority="2463" operator="lessThan">
      <formula>#REF!</formula>
    </cfRule>
  </conditionalFormatting>
  <conditionalFormatting sqref="BJ85:BJ86">
    <cfRule type="cellIs" dxfId="687" priority="2513" operator="lessThan">
      <formula>#REF!</formula>
    </cfRule>
    <cfRule type="cellIs" dxfId="686" priority="2514" operator="greaterThan">
      <formula>#REF!</formula>
    </cfRule>
  </conditionalFormatting>
  <conditionalFormatting sqref="BJ86:BJ87">
    <cfRule type="cellIs" dxfId="685" priority="2563" operator="lessThan">
      <formula>#REF!</formula>
    </cfRule>
  </conditionalFormatting>
  <conditionalFormatting sqref="BJ87:BJ88">
    <cfRule type="cellIs" dxfId="684" priority="2614" operator="greaterThan">
      <formula>#REF!</formula>
    </cfRule>
    <cfRule type="cellIs" dxfId="683" priority="2613" operator="lessThan">
      <formula>#REF!</formula>
    </cfRule>
  </conditionalFormatting>
  <conditionalFormatting sqref="BJ88">
    <cfRule type="cellIs" dxfId="682" priority="2663" operator="lessThan">
      <formula>#REF!</formula>
    </cfRule>
  </conditionalFormatting>
  <conditionalFormatting sqref="BL3:BN4">
    <cfRule type="cellIs" dxfId="681" priority="3271" operator="greaterThan">
      <formula>#REF!</formula>
    </cfRule>
    <cfRule type="cellIs" dxfId="680" priority="3270" operator="lessThan">
      <formula>#REF!</formula>
    </cfRule>
  </conditionalFormatting>
  <conditionalFormatting sqref="BL5:BN6">
    <cfRule type="cellIs" dxfId="679" priority="3364" operator="lessThan">
      <formula>#REF!</formula>
    </cfRule>
    <cfRule type="cellIs" dxfId="678" priority="3365" operator="greaterThan">
      <formula>#REF!</formula>
    </cfRule>
  </conditionalFormatting>
  <conditionalFormatting sqref="BL7:BN8">
    <cfRule type="cellIs" dxfId="677" priority="3408" operator="lessThan">
      <formula>#REF!</formula>
    </cfRule>
    <cfRule type="cellIs" dxfId="676" priority="3409" operator="greaterThan">
      <formula>#REF!</formula>
    </cfRule>
  </conditionalFormatting>
  <conditionalFormatting sqref="BL9:BN23">
    <cfRule type="cellIs" dxfId="675" priority="3342" operator="lessThan">
      <formula>#REF!</formula>
    </cfRule>
    <cfRule type="cellIs" dxfId="674" priority="3343" operator="greaterThan">
      <formula>#REF!</formula>
    </cfRule>
  </conditionalFormatting>
  <conditionalFormatting sqref="BL24:BN25">
    <cfRule type="cellIs" dxfId="673" priority="3474" operator="lessThan">
      <formula>#REF!</formula>
    </cfRule>
    <cfRule type="cellIs" dxfId="672" priority="3475" operator="greaterThan">
      <formula>#REF!</formula>
    </cfRule>
  </conditionalFormatting>
  <conditionalFormatting sqref="BL26:BN27">
    <cfRule type="cellIs" dxfId="671" priority="3518" operator="lessThan">
      <formula>#REF!</formula>
    </cfRule>
    <cfRule type="cellIs" dxfId="670" priority="3519" operator="greaterThan">
      <formula>#REF!</formula>
    </cfRule>
  </conditionalFormatting>
  <conditionalFormatting sqref="BL28:BN29">
    <cfRule type="cellIs" dxfId="669" priority="3563" operator="greaterThan">
      <formula>#REF!</formula>
    </cfRule>
    <cfRule type="cellIs" dxfId="668" priority="3562" operator="lessThan">
      <formula>#REF!</formula>
    </cfRule>
  </conditionalFormatting>
  <conditionalFormatting sqref="BL30:BN31">
    <cfRule type="cellIs" dxfId="667" priority="3607" operator="greaterThan">
      <formula>#REF!</formula>
    </cfRule>
    <cfRule type="cellIs" dxfId="666" priority="3606" operator="lessThan">
      <formula>#REF!</formula>
    </cfRule>
  </conditionalFormatting>
  <conditionalFormatting sqref="BL32:BN33">
    <cfRule type="cellIs" dxfId="665" priority="3651" operator="greaterThan">
      <formula>#REF!</formula>
    </cfRule>
    <cfRule type="cellIs" dxfId="664" priority="3650" operator="lessThan">
      <formula>#REF!</formula>
    </cfRule>
  </conditionalFormatting>
  <conditionalFormatting sqref="BL34:BN34">
    <cfRule type="cellIs" dxfId="663" priority="3265" operator="greaterThan">
      <formula>#REF!</formula>
    </cfRule>
  </conditionalFormatting>
  <conditionalFormatting sqref="BL34:BN35">
    <cfRule type="cellIs" dxfId="662" priority="3319" operator="greaterThan">
      <formula>#REF!</formula>
    </cfRule>
  </conditionalFormatting>
  <conditionalFormatting sqref="BL35:BN36">
    <cfRule type="cellIs" dxfId="661" priority="3693" operator="greaterThan">
      <formula>#REF!</formula>
    </cfRule>
  </conditionalFormatting>
  <conditionalFormatting sqref="BL36:BN37">
    <cfRule type="cellIs" dxfId="660" priority="3731" operator="greaterThan">
      <formula>#REF!</formula>
    </cfRule>
  </conditionalFormatting>
  <conditionalFormatting sqref="BL37:BN38">
    <cfRule type="cellIs" dxfId="659" priority="3753" operator="greaterThan">
      <formula>#REF!</formula>
    </cfRule>
  </conditionalFormatting>
  <conditionalFormatting sqref="BL38:BN39">
    <cfRule type="cellIs" dxfId="658" priority="3775" operator="greaterThan">
      <formula>#REF!</formula>
    </cfRule>
  </conditionalFormatting>
  <conditionalFormatting sqref="BL39:BN40">
    <cfRule type="cellIs" dxfId="657" priority="3797" operator="greaterThan">
      <formula>#REF!</formula>
    </cfRule>
  </conditionalFormatting>
  <conditionalFormatting sqref="BL40:BN41">
    <cfRule type="cellIs" dxfId="656" priority="3819" operator="greaterThan">
      <formula>#REF!</formula>
    </cfRule>
  </conditionalFormatting>
  <conditionalFormatting sqref="BL41:BN42">
    <cfRule type="cellIs" dxfId="655" priority="3863" operator="greaterThan">
      <formula>#REF!</formula>
    </cfRule>
  </conditionalFormatting>
  <conditionalFormatting sqref="BL42:BN43">
    <cfRule type="cellIs" dxfId="654" priority="3885" operator="greaterThan">
      <formula>#REF!</formula>
    </cfRule>
  </conditionalFormatting>
  <conditionalFormatting sqref="BL43:BN44">
    <cfRule type="cellIs" dxfId="653" priority="3907" operator="greaterThan">
      <formula>#REF!</formula>
    </cfRule>
  </conditionalFormatting>
  <conditionalFormatting sqref="BL44:BN45">
    <cfRule type="cellIs" dxfId="652" priority="3929" operator="greaterThan">
      <formula>#REF!</formula>
    </cfRule>
  </conditionalFormatting>
  <conditionalFormatting sqref="BL45:BN46">
    <cfRule type="cellIs" dxfId="651" priority="3951" operator="greaterThan">
      <formula>#REF!</formula>
    </cfRule>
  </conditionalFormatting>
  <conditionalFormatting sqref="BL46:BN47">
    <cfRule type="cellIs" dxfId="650" priority="3973" operator="greaterThan">
      <formula>#REF!</formula>
    </cfRule>
  </conditionalFormatting>
  <conditionalFormatting sqref="BL47:BN48">
    <cfRule type="cellIs" dxfId="649" priority="3995" operator="greaterThan">
      <formula>#REF!</formula>
    </cfRule>
  </conditionalFormatting>
  <conditionalFormatting sqref="BL48:BN49">
    <cfRule type="cellIs" dxfId="648" priority="4017" operator="greaterThan">
      <formula>#REF!</formula>
    </cfRule>
  </conditionalFormatting>
  <conditionalFormatting sqref="BL49:BN50">
    <cfRule type="cellIs" dxfId="647" priority="4039" operator="greaterThan">
      <formula>#REF!</formula>
    </cfRule>
  </conditionalFormatting>
  <conditionalFormatting sqref="BL50:BN51">
    <cfRule type="cellIs" dxfId="646" priority="4061" operator="greaterThan">
      <formula>#REF!</formula>
    </cfRule>
  </conditionalFormatting>
  <conditionalFormatting sqref="BL51:BN52">
    <cfRule type="cellIs" dxfId="645" priority="4083" operator="greaterThan">
      <formula>#REF!</formula>
    </cfRule>
  </conditionalFormatting>
  <conditionalFormatting sqref="BL52:BN53">
    <cfRule type="cellIs" dxfId="644" priority="4105" operator="greaterThan">
      <formula>#REF!</formula>
    </cfRule>
  </conditionalFormatting>
  <conditionalFormatting sqref="BL53:BN54">
    <cfRule type="cellIs" dxfId="643" priority="4127" operator="greaterThan">
      <formula>#REF!</formula>
    </cfRule>
  </conditionalFormatting>
  <conditionalFormatting sqref="BL54:BN55">
    <cfRule type="cellIs" dxfId="642" priority="4149" operator="greaterThan">
      <formula>#REF!</formula>
    </cfRule>
  </conditionalFormatting>
  <conditionalFormatting sqref="BL55:BN56">
    <cfRule type="cellIs" dxfId="641" priority="4171" operator="greaterThan">
      <formula>#REF!</formula>
    </cfRule>
  </conditionalFormatting>
  <conditionalFormatting sqref="BL56:BN57">
    <cfRule type="cellIs" dxfId="640" priority="4193" operator="greaterThan">
      <formula>#REF!</formula>
    </cfRule>
  </conditionalFormatting>
  <conditionalFormatting sqref="BL59:BN61">
    <cfRule type="cellIs" dxfId="639" priority="3841" operator="greaterThan">
      <formula>#REF!</formula>
    </cfRule>
  </conditionalFormatting>
  <conditionalFormatting sqref="BL60:BN60">
    <cfRule type="cellIs" dxfId="638" priority="3837" operator="greaterThan">
      <formula>#REF!</formula>
    </cfRule>
  </conditionalFormatting>
  <conditionalFormatting sqref="BL61:BN62">
    <cfRule type="cellIs" dxfId="637" priority="4259" operator="greaterThan">
      <formula>#REF!</formula>
    </cfRule>
  </conditionalFormatting>
  <conditionalFormatting sqref="BL62:BN63">
    <cfRule type="cellIs" dxfId="636" priority="4281" operator="greaterThan">
      <formula>#REF!</formula>
    </cfRule>
  </conditionalFormatting>
  <conditionalFormatting sqref="BL63:BN64">
    <cfRule type="cellIs" dxfId="635" priority="4303" operator="greaterThan">
      <formula>#REF!</formula>
    </cfRule>
  </conditionalFormatting>
  <conditionalFormatting sqref="BL64:BN65">
    <cfRule type="cellIs" dxfId="634" priority="4325" operator="greaterThan">
      <formula>#REF!</formula>
    </cfRule>
  </conditionalFormatting>
  <conditionalFormatting sqref="BL65:BN79">
    <cfRule type="cellIs" dxfId="633" priority="4347" operator="greaterThan">
      <formula>#REF!</formula>
    </cfRule>
  </conditionalFormatting>
  <conditionalFormatting sqref="BL66:BN80">
    <cfRule type="cellIs" dxfId="632" priority="4369" operator="greaterThan">
      <formula>#REF!</formula>
    </cfRule>
  </conditionalFormatting>
  <conditionalFormatting sqref="BL80:BN84">
    <cfRule type="cellIs" dxfId="631" priority="4391" operator="greaterThan">
      <formula>#REF!</formula>
    </cfRule>
  </conditionalFormatting>
  <conditionalFormatting sqref="BL81:BN85">
    <cfRule type="cellIs" dxfId="630" priority="4413" operator="greaterThan">
      <formula>#REF!</formula>
    </cfRule>
  </conditionalFormatting>
  <conditionalFormatting sqref="BL85:BN86">
    <cfRule type="cellIs" dxfId="629" priority="4435" operator="greaterThan">
      <formula>#REF!</formula>
    </cfRule>
  </conditionalFormatting>
  <conditionalFormatting sqref="BL86:BN87">
    <cfRule type="cellIs" dxfId="628" priority="4457" operator="greaterThan">
      <formula>#REF!</formula>
    </cfRule>
  </conditionalFormatting>
  <conditionalFormatting sqref="BL87:BN88">
    <cfRule type="cellIs" dxfId="627" priority="4479" operator="greaterThan">
      <formula>#REF!</formula>
    </cfRule>
  </conditionalFormatting>
  <conditionalFormatting sqref="BL3:BO3">
    <cfRule type="cellIs" dxfId="626" priority="3269" operator="greaterThan">
      <formula>#REF!</formula>
    </cfRule>
    <cfRule type="cellIs" dxfId="625" priority="3268" operator="lessThan">
      <formula>#REF!</formula>
    </cfRule>
  </conditionalFormatting>
  <conditionalFormatting sqref="BL4:BO5">
    <cfRule type="cellIs" dxfId="624" priority="3298" operator="lessThan">
      <formula>#REF!</formula>
    </cfRule>
    <cfRule type="cellIs" dxfId="623" priority="3299" operator="greaterThan">
      <formula>#REF!</formula>
    </cfRule>
  </conditionalFormatting>
  <conditionalFormatting sqref="BL6:BO7">
    <cfRule type="cellIs" dxfId="622" priority="3387" operator="greaterThan">
      <formula>#REF!</formula>
    </cfRule>
    <cfRule type="cellIs" dxfId="621" priority="3386" operator="lessThan">
      <formula>#REF!</formula>
    </cfRule>
  </conditionalFormatting>
  <conditionalFormatting sqref="BL8:BO8">
    <cfRule type="cellIs" dxfId="620" priority="3431" operator="greaterThan">
      <formula>#REF!</formula>
    </cfRule>
    <cfRule type="cellIs" dxfId="619" priority="3430" operator="lessThan">
      <formula>#REF!</formula>
    </cfRule>
  </conditionalFormatting>
  <conditionalFormatting sqref="BL9:BO22">
    <cfRule type="cellIs" dxfId="618" priority="3340" operator="lessThan">
      <formula>#REF!</formula>
    </cfRule>
    <cfRule type="cellIs" dxfId="617" priority="3341" operator="greaterThan">
      <formula>#REF!</formula>
    </cfRule>
  </conditionalFormatting>
  <conditionalFormatting sqref="BL23:BO24">
    <cfRule type="cellIs" dxfId="616" priority="3452" operator="lessThan">
      <formula>#REF!</formula>
    </cfRule>
    <cfRule type="cellIs" dxfId="615" priority="3453" operator="greaterThan">
      <formula>#REF!</formula>
    </cfRule>
  </conditionalFormatting>
  <conditionalFormatting sqref="BL25:BO26">
    <cfRule type="cellIs" dxfId="614" priority="3497" operator="greaterThan">
      <formula>#REF!</formula>
    </cfRule>
    <cfRule type="cellIs" dxfId="613" priority="3496" operator="lessThan">
      <formula>#REF!</formula>
    </cfRule>
  </conditionalFormatting>
  <conditionalFormatting sqref="BL27:BO28">
    <cfRule type="cellIs" dxfId="612" priority="3540" operator="lessThan">
      <formula>#REF!</formula>
    </cfRule>
    <cfRule type="cellIs" dxfId="611" priority="3541" operator="greaterThan">
      <formula>#REF!</formula>
    </cfRule>
  </conditionalFormatting>
  <conditionalFormatting sqref="BL29:BO30">
    <cfRule type="cellIs" dxfId="610" priority="3584" operator="lessThan">
      <formula>#REF!</formula>
    </cfRule>
    <cfRule type="cellIs" dxfId="609" priority="3585" operator="greaterThan">
      <formula>#REF!</formula>
    </cfRule>
  </conditionalFormatting>
  <conditionalFormatting sqref="BL31:BO32">
    <cfRule type="cellIs" dxfId="608" priority="3628" operator="lessThan">
      <formula>#REF!</formula>
    </cfRule>
    <cfRule type="cellIs" dxfId="607" priority="3629" operator="greaterThan">
      <formula>#REF!</formula>
    </cfRule>
  </conditionalFormatting>
  <conditionalFormatting sqref="BL33:BO33">
    <cfRule type="cellIs" dxfId="606" priority="3673" operator="greaterThan">
      <formula>#REF!</formula>
    </cfRule>
    <cfRule type="cellIs" dxfId="605" priority="3672" operator="lessThan">
      <formula>#REF!</formula>
    </cfRule>
  </conditionalFormatting>
  <conditionalFormatting sqref="BL34:BO34">
    <cfRule type="cellIs" dxfId="604" priority="3266" operator="lessThan">
      <formula>#REF!</formula>
    </cfRule>
  </conditionalFormatting>
  <conditionalFormatting sqref="BL35:BO35">
    <cfRule type="cellIs" dxfId="603" priority="3324" operator="lessThan">
      <formula>#REF!</formula>
    </cfRule>
  </conditionalFormatting>
  <conditionalFormatting sqref="BL36:BO36">
    <cfRule type="cellIs" dxfId="602" priority="3728" operator="lessThan">
      <formula>#REF!</formula>
    </cfRule>
  </conditionalFormatting>
  <conditionalFormatting sqref="BL37:BO37">
    <cfRule type="cellIs" dxfId="601" priority="3750" operator="lessThan">
      <formula>#REF!</formula>
    </cfRule>
  </conditionalFormatting>
  <conditionalFormatting sqref="BL38:BO38">
    <cfRule type="cellIs" dxfId="600" priority="3772" operator="lessThan">
      <formula>#REF!</formula>
    </cfRule>
  </conditionalFormatting>
  <conditionalFormatting sqref="BL39:BO39">
    <cfRule type="cellIs" dxfId="599" priority="3794" operator="lessThan">
      <formula>#REF!</formula>
    </cfRule>
  </conditionalFormatting>
  <conditionalFormatting sqref="BL40:BO40">
    <cfRule type="cellIs" dxfId="598" priority="3816" operator="lessThan">
      <formula>#REF!</formula>
    </cfRule>
  </conditionalFormatting>
  <conditionalFormatting sqref="BL41:BO41">
    <cfRule type="cellIs" dxfId="597" priority="3860" operator="lessThan">
      <formula>#REF!</formula>
    </cfRule>
  </conditionalFormatting>
  <conditionalFormatting sqref="BL42:BO42">
    <cfRule type="cellIs" dxfId="596" priority="3882" operator="lessThan">
      <formula>#REF!</formula>
    </cfRule>
  </conditionalFormatting>
  <conditionalFormatting sqref="BL43:BO43">
    <cfRule type="cellIs" dxfId="595" priority="3904" operator="lessThan">
      <formula>#REF!</formula>
    </cfRule>
  </conditionalFormatting>
  <conditionalFormatting sqref="BL44:BO44">
    <cfRule type="cellIs" dxfId="594" priority="3926" operator="lessThan">
      <formula>#REF!</formula>
    </cfRule>
  </conditionalFormatting>
  <conditionalFormatting sqref="BL45:BO45">
    <cfRule type="cellIs" dxfId="593" priority="3948" operator="lessThan">
      <formula>#REF!</formula>
    </cfRule>
  </conditionalFormatting>
  <conditionalFormatting sqref="BL46:BO46">
    <cfRule type="cellIs" dxfId="592" priority="3970" operator="lessThan">
      <formula>#REF!</formula>
    </cfRule>
  </conditionalFormatting>
  <conditionalFormatting sqref="BL47:BO47">
    <cfRule type="cellIs" dxfId="591" priority="3992" operator="lessThan">
      <formula>#REF!</formula>
    </cfRule>
  </conditionalFormatting>
  <conditionalFormatting sqref="BL48:BO48">
    <cfRule type="cellIs" dxfId="590" priority="4014" operator="lessThan">
      <formula>#REF!</formula>
    </cfRule>
  </conditionalFormatting>
  <conditionalFormatting sqref="BL49:BO49">
    <cfRule type="cellIs" dxfId="589" priority="4036" operator="lessThan">
      <formula>#REF!</formula>
    </cfRule>
  </conditionalFormatting>
  <conditionalFormatting sqref="BL50:BO50">
    <cfRule type="cellIs" dxfId="588" priority="4058" operator="lessThan">
      <formula>#REF!</formula>
    </cfRule>
  </conditionalFormatting>
  <conditionalFormatting sqref="BL51:BO51">
    <cfRule type="cellIs" dxfId="587" priority="4080" operator="lessThan">
      <formula>#REF!</formula>
    </cfRule>
  </conditionalFormatting>
  <conditionalFormatting sqref="BL52:BO52">
    <cfRule type="cellIs" dxfId="586" priority="4102" operator="lessThan">
      <formula>#REF!</formula>
    </cfRule>
  </conditionalFormatting>
  <conditionalFormatting sqref="BL53:BO53">
    <cfRule type="cellIs" dxfId="585" priority="4124" operator="lessThan">
      <formula>#REF!</formula>
    </cfRule>
  </conditionalFormatting>
  <conditionalFormatting sqref="BL54:BO54">
    <cfRule type="cellIs" dxfId="584" priority="4146" operator="lessThan">
      <formula>#REF!</formula>
    </cfRule>
  </conditionalFormatting>
  <conditionalFormatting sqref="BL55:BO55">
    <cfRule type="cellIs" dxfId="583" priority="4168" operator="lessThan">
      <formula>#REF!</formula>
    </cfRule>
  </conditionalFormatting>
  <conditionalFormatting sqref="BL56:BO56">
    <cfRule type="cellIs" dxfId="582" priority="4190" operator="lessThan">
      <formula>#REF!</formula>
    </cfRule>
  </conditionalFormatting>
  <conditionalFormatting sqref="BL57:BO57">
    <cfRule type="cellIs" dxfId="581" priority="4213" operator="greaterThan">
      <formula>#REF!</formula>
    </cfRule>
    <cfRule type="cellIs" dxfId="580" priority="4212" operator="lessThan">
      <formula>#REF!</formula>
    </cfRule>
  </conditionalFormatting>
  <conditionalFormatting sqref="BL59:BO59">
    <cfRule type="cellIs" dxfId="579" priority="4234" operator="lessThan">
      <formula>#REF!</formula>
    </cfRule>
    <cfRule type="cellIs" dxfId="578" priority="4235" operator="greaterThan">
      <formula>#REF!</formula>
    </cfRule>
  </conditionalFormatting>
  <conditionalFormatting sqref="BL60:BO60">
    <cfRule type="cellIs" dxfId="577" priority="3838" operator="lessThan">
      <formula>#REF!</formula>
    </cfRule>
  </conditionalFormatting>
  <conditionalFormatting sqref="BL61:BO61">
    <cfRule type="cellIs" dxfId="576" priority="4256" operator="lessThan">
      <formula>#REF!</formula>
    </cfRule>
  </conditionalFormatting>
  <conditionalFormatting sqref="BL62:BO62">
    <cfRule type="cellIs" dxfId="575" priority="4278" operator="lessThan">
      <formula>#REF!</formula>
    </cfRule>
  </conditionalFormatting>
  <conditionalFormatting sqref="BL63:BO63">
    <cfRule type="cellIs" dxfId="574" priority="4300" operator="lessThan">
      <formula>#REF!</formula>
    </cfRule>
  </conditionalFormatting>
  <conditionalFormatting sqref="BL64:BO64">
    <cfRule type="cellIs" dxfId="573" priority="4322" operator="lessThan">
      <formula>#REF!</formula>
    </cfRule>
  </conditionalFormatting>
  <conditionalFormatting sqref="BL65:BO65">
    <cfRule type="cellIs" dxfId="572" priority="4344" operator="lessThan">
      <formula>#REF!</formula>
    </cfRule>
  </conditionalFormatting>
  <conditionalFormatting sqref="BL66:BO79">
    <cfRule type="cellIs" dxfId="571" priority="4366" operator="lessThan">
      <formula>#REF!</formula>
    </cfRule>
  </conditionalFormatting>
  <conditionalFormatting sqref="BL80:BO80">
    <cfRule type="cellIs" dxfId="570" priority="4388" operator="lessThan">
      <formula>#REF!</formula>
    </cfRule>
  </conditionalFormatting>
  <conditionalFormatting sqref="BL81:BO84">
    <cfRule type="cellIs" dxfId="569" priority="4410" operator="lessThan">
      <formula>#REF!</formula>
    </cfRule>
  </conditionalFormatting>
  <conditionalFormatting sqref="BL85:BO85">
    <cfRule type="cellIs" dxfId="568" priority="4432" operator="lessThan">
      <formula>#REF!</formula>
    </cfRule>
  </conditionalFormatting>
  <conditionalFormatting sqref="BL86:BO86">
    <cfRule type="cellIs" dxfId="567" priority="4454" operator="lessThan">
      <formula>#REF!</formula>
    </cfRule>
  </conditionalFormatting>
  <conditionalFormatting sqref="BL87:BO87">
    <cfRule type="cellIs" dxfId="566" priority="4476" operator="lessThan">
      <formula>#REF!</formula>
    </cfRule>
  </conditionalFormatting>
  <conditionalFormatting sqref="BL88:BO88">
    <cfRule type="cellIs" dxfId="565" priority="4499" operator="greaterThan">
      <formula>#REF!</formula>
    </cfRule>
    <cfRule type="cellIs" dxfId="564" priority="4498" operator="lessThan">
      <formula>#REF!</formula>
    </cfRule>
  </conditionalFormatting>
  <conditionalFormatting sqref="BL34:BP34">
    <cfRule type="cellIs" dxfId="563" priority="3320" operator="lessThan">
      <formula>#REF!</formula>
    </cfRule>
  </conditionalFormatting>
  <conditionalFormatting sqref="BL35:BP35">
    <cfRule type="cellIs" dxfId="562" priority="3694" operator="lessThan">
      <formula>#REF!</formula>
    </cfRule>
  </conditionalFormatting>
  <conditionalFormatting sqref="BL36:BP36">
    <cfRule type="cellIs" dxfId="561" priority="3732" operator="lessThan">
      <formula>#REF!</formula>
    </cfRule>
  </conditionalFormatting>
  <conditionalFormatting sqref="BL37:BP37">
    <cfRule type="cellIs" dxfId="560" priority="3754" operator="lessThan">
      <formula>#REF!</formula>
    </cfRule>
  </conditionalFormatting>
  <conditionalFormatting sqref="BL38:BP38">
    <cfRule type="cellIs" dxfId="559" priority="3776" operator="lessThan">
      <formula>#REF!</formula>
    </cfRule>
  </conditionalFormatting>
  <conditionalFormatting sqref="BL39:BP39">
    <cfRule type="cellIs" dxfId="558" priority="3798" operator="lessThan">
      <formula>#REF!</formula>
    </cfRule>
  </conditionalFormatting>
  <conditionalFormatting sqref="BL40:BP40">
    <cfRule type="cellIs" dxfId="557" priority="3820" operator="lessThan">
      <formula>#REF!</formula>
    </cfRule>
  </conditionalFormatting>
  <conditionalFormatting sqref="BL41:BP41">
    <cfRule type="cellIs" dxfId="556" priority="3864" operator="lessThan">
      <formula>#REF!</formula>
    </cfRule>
  </conditionalFormatting>
  <conditionalFormatting sqref="BL42:BP42">
    <cfRule type="cellIs" dxfId="555" priority="3886" operator="lessThan">
      <formula>#REF!</formula>
    </cfRule>
  </conditionalFormatting>
  <conditionalFormatting sqref="BL43:BP43">
    <cfRule type="cellIs" dxfId="554" priority="3908" operator="lessThan">
      <formula>#REF!</formula>
    </cfRule>
  </conditionalFormatting>
  <conditionalFormatting sqref="BL44:BP44">
    <cfRule type="cellIs" dxfId="553" priority="3930" operator="lessThan">
      <formula>#REF!</formula>
    </cfRule>
  </conditionalFormatting>
  <conditionalFormatting sqref="BL45:BP45">
    <cfRule type="cellIs" dxfId="552" priority="3952" operator="lessThan">
      <formula>#REF!</formula>
    </cfRule>
  </conditionalFormatting>
  <conditionalFormatting sqref="BL46:BP46">
    <cfRule type="cellIs" dxfId="551" priority="3974" operator="lessThan">
      <formula>#REF!</formula>
    </cfRule>
  </conditionalFormatting>
  <conditionalFormatting sqref="BL47:BP47">
    <cfRule type="cellIs" dxfId="550" priority="3996" operator="lessThan">
      <formula>#REF!</formula>
    </cfRule>
  </conditionalFormatting>
  <conditionalFormatting sqref="BL48:BP48">
    <cfRule type="cellIs" dxfId="549" priority="4018" operator="lessThan">
      <formula>#REF!</formula>
    </cfRule>
  </conditionalFormatting>
  <conditionalFormatting sqref="BL49:BP49">
    <cfRule type="cellIs" dxfId="548" priority="4040" operator="lessThan">
      <formula>#REF!</formula>
    </cfRule>
  </conditionalFormatting>
  <conditionalFormatting sqref="BL50:BP50">
    <cfRule type="cellIs" dxfId="547" priority="4062" operator="lessThan">
      <formula>#REF!</formula>
    </cfRule>
  </conditionalFormatting>
  <conditionalFormatting sqref="BL51:BP51">
    <cfRule type="cellIs" dxfId="546" priority="4084" operator="lessThan">
      <formula>#REF!</formula>
    </cfRule>
  </conditionalFormatting>
  <conditionalFormatting sqref="BL52:BP52">
    <cfRule type="cellIs" dxfId="545" priority="4106" operator="lessThan">
      <formula>#REF!</formula>
    </cfRule>
  </conditionalFormatting>
  <conditionalFormatting sqref="BL53:BP53">
    <cfRule type="cellIs" dxfId="544" priority="4128" operator="lessThan">
      <formula>#REF!</formula>
    </cfRule>
  </conditionalFormatting>
  <conditionalFormatting sqref="BL54:BP54">
    <cfRule type="cellIs" dxfId="543" priority="4150" operator="lessThan">
      <formula>#REF!</formula>
    </cfRule>
  </conditionalFormatting>
  <conditionalFormatting sqref="BL55:BP55">
    <cfRule type="cellIs" dxfId="542" priority="4172" operator="lessThan">
      <formula>#REF!</formula>
    </cfRule>
  </conditionalFormatting>
  <conditionalFormatting sqref="BL56:BP56">
    <cfRule type="cellIs" dxfId="541" priority="4194" operator="lessThan">
      <formula>#REF!</formula>
    </cfRule>
  </conditionalFormatting>
  <conditionalFormatting sqref="BL57:BP57">
    <cfRule type="cellIs" dxfId="540" priority="4216" operator="lessThan">
      <formula>#REF!</formula>
    </cfRule>
  </conditionalFormatting>
  <conditionalFormatting sqref="BL58:BP58">
    <cfRule type="cellIs" dxfId="539" priority="3714" operator="greaterThan">
      <formula>#REF!</formula>
    </cfRule>
    <cfRule type="cellIs" dxfId="538" priority="3713" operator="lessThan">
      <formula>#REF!</formula>
    </cfRule>
    <cfRule type="cellIs" dxfId="537" priority="3285" operator="greaterThan">
      <formula>#REF!</formula>
    </cfRule>
    <cfRule type="cellIs" dxfId="536" priority="3284" operator="lessThan">
      <formula>#REF!</formula>
    </cfRule>
  </conditionalFormatting>
  <conditionalFormatting sqref="BL59:BP59">
    <cfRule type="cellIs" dxfId="535" priority="4238" operator="lessThan">
      <formula>#REF!</formula>
    </cfRule>
  </conditionalFormatting>
  <conditionalFormatting sqref="BL60:BP60">
    <cfRule type="cellIs" dxfId="534" priority="3842" operator="lessThan">
      <formula>#REF!</formula>
    </cfRule>
  </conditionalFormatting>
  <conditionalFormatting sqref="BL61:BP61">
    <cfRule type="cellIs" dxfId="533" priority="4260" operator="lessThan">
      <formula>#REF!</formula>
    </cfRule>
  </conditionalFormatting>
  <conditionalFormatting sqref="BL62:BP62">
    <cfRule type="cellIs" dxfId="532" priority="4282" operator="lessThan">
      <formula>#REF!</formula>
    </cfRule>
  </conditionalFormatting>
  <conditionalFormatting sqref="BL63:BP63">
    <cfRule type="cellIs" dxfId="531" priority="4304" operator="lessThan">
      <formula>#REF!</formula>
    </cfRule>
  </conditionalFormatting>
  <conditionalFormatting sqref="BL64:BP64">
    <cfRule type="cellIs" dxfId="530" priority="4326" operator="lessThan">
      <formula>#REF!</formula>
    </cfRule>
  </conditionalFormatting>
  <conditionalFormatting sqref="BL65:BP65">
    <cfRule type="cellIs" dxfId="529" priority="4348" operator="lessThan">
      <formula>#REF!</formula>
    </cfRule>
  </conditionalFormatting>
  <conditionalFormatting sqref="BL66:BP79">
    <cfRule type="cellIs" dxfId="528" priority="4370" operator="lessThan">
      <formula>#REF!</formula>
    </cfRule>
  </conditionalFormatting>
  <conditionalFormatting sqref="BL80:BP80">
    <cfRule type="cellIs" dxfId="527" priority="4392" operator="lessThan">
      <formula>#REF!</formula>
    </cfRule>
  </conditionalFormatting>
  <conditionalFormatting sqref="BL81:BP84">
    <cfRule type="cellIs" dxfId="526" priority="4414" operator="lessThan">
      <formula>#REF!</formula>
    </cfRule>
  </conditionalFormatting>
  <conditionalFormatting sqref="BL85:BP85">
    <cfRule type="cellIs" dxfId="525" priority="4436" operator="lessThan">
      <formula>#REF!</formula>
    </cfRule>
  </conditionalFormatting>
  <conditionalFormatting sqref="BL86:BP86">
    <cfRule type="cellIs" dxfId="524" priority="4458" operator="lessThan">
      <formula>#REF!</formula>
    </cfRule>
  </conditionalFormatting>
  <conditionalFormatting sqref="BL87:BP87">
    <cfRule type="cellIs" dxfId="523" priority="4480" operator="lessThan">
      <formula>#REF!</formula>
    </cfRule>
  </conditionalFormatting>
  <conditionalFormatting sqref="BL88:BP88">
    <cfRule type="cellIs" dxfId="522" priority="4502" operator="lessThan">
      <formula>#REF!</formula>
    </cfRule>
  </conditionalFormatting>
  <conditionalFormatting sqref="BO34">
    <cfRule type="cellIs" dxfId="521" priority="3267" operator="greaterThan">
      <formula>#REF!</formula>
    </cfRule>
  </conditionalFormatting>
  <conditionalFormatting sqref="BO35">
    <cfRule type="cellIs" dxfId="520" priority="3325" operator="greaterThan">
      <formula>#REF!</formula>
    </cfRule>
  </conditionalFormatting>
  <conditionalFormatting sqref="BO36">
    <cfRule type="cellIs" dxfId="519" priority="3729" operator="greaterThan">
      <formula>#REF!</formula>
    </cfRule>
  </conditionalFormatting>
  <conditionalFormatting sqref="BO37">
    <cfRule type="cellIs" dxfId="518" priority="3751" operator="greaterThan">
      <formula>#REF!</formula>
    </cfRule>
  </conditionalFormatting>
  <conditionalFormatting sqref="BO38">
    <cfRule type="cellIs" dxfId="517" priority="3773" operator="greaterThan">
      <formula>#REF!</formula>
    </cfRule>
  </conditionalFormatting>
  <conditionalFormatting sqref="BO39">
    <cfRule type="cellIs" dxfId="516" priority="3795" operator="greaterThan">
      <formula>#REF!</formula>
    </cfRule>
  </conditionalFormatting>
  <conditionalFormatting sqref="BO40">
    <cfRule type="cellIs" dxfId="515" priority="3817" operator="greaterThan">
      <formula>#REF!</formula>
    </cfRule>
  </conditionalFormatting>
  <conditionalFormatting sqref="BO41">
    <cfRule type="cellIs" dxfId="514" priority="3861" operator="greaterThan">
      <formula>#REF!</formula>
    </cfRule>
  </conditionalFormatting>
  <conditionalFormatting sqref="BO42">
    <cfRule type="cellIs" dxfId="513" priority="3883" operator="greaterThan">
      <formula>#REF!</formula>
    </cfRule>
  </conditionalFormatting>
  <conditionalFormatting sqref="BO43">
    <cfRule type="cellIs" dxfId="512" priority="3905" operator="greaterThan">
      <formula>#REF!</formula>
    </cfRule>
  </conditionalFormatting>
  <conditionalFormatting sqref="BO44">
    <cfRule type="cellIs" dxfId="511" priority="3927" operator="greaterThan">
      <formula>#REF!</formula>
    </cfRule>
  </conditionalFormatting>
  <conditionalFormatting sqref="BO45">
    <cfRule type="cellIs" dxfId="510" priority="3949" operator="greaterThan">
      <formula>#REF!</formula>
    </cfRule>
  </conditionalFormatting>
  <conditionalFormatting sqref="BO46">
    <cfRule type="cellIs" dxfId="509" priority="3971" operator="greaterThan">
      <formula>#REF!</formula>
    </cfRule>
  </conditionalFormatting>
  <conditionalFormatting sqref="BO47">
    <cfRule type="cellIs" dxfId="508" priority="3993" operator="greaterThan">
      <formula>#REF!</formula>
    </cfRule>
  </conditionalFormatting>
  <conditionalFormatting sqref="BO48">
    <cfRule type="cellIs" dxfId="507" priority="4015" operator="greaterThan">
      <formula>#REF!</formula>
    </cfRule>
  </conditionalFormatting>
  <conditionalFormatting sqref="BO49">
    <cfRule type="cellIs" dxfId="506" priority="4037" operator="greaterThan">
      <formula>#REF!</formula>
    </cfRule>
  </conditionalFormatting>
  <conditionalFormatting sqref="BO50">
    <cfRule type="cellIs" dxfId="505" priority="4059" operator="greaterThan">
      <formula>#REF!</formula>
    </cfRule>
  </conditionalFormatting>
  <conditionalFormatting sqref="BO51">
    <cfRule type="cellIs" dxfId="504" priority="4081" operator="greaterThan">
      <formula>#REF!</formula>
    </cfRule>
  </conditionalFormatting>
  <conditionalFormatting sqref="BO52">
    <cfRule type="cellIs" dxfId="503" priority="4103" operator="greaterThan">
      <formula>#REF!</formula>
    </cfRule>
  </conditionalFormatting>
  <conditionalFormatting sqref="BO53">
    <cfRule type="cellIs" dxfId="502" priority="4125" operator="greaterThan">
      <formula>#REF!</formula>
    </cfRule>
  </conditionalFormatting>
  <conditionalFormatting sqref="BO54">
    <cfRule type="cellIs" dxfId="501" priority="4147" operator="greaterThan">
      <formula>#REF!</formula>
    </cfRule>
  </conditionalFormatting>
  <conditionalFormatting sqref="BO55">
    <cfRule type="cellIs" dxfId="500" priority="4169" operator="greaterThan">
      <formula>#REF!</formula>
    </cfRule>
  </conditionalFormatting>
  <conditionalFormatting sqref="BO56">
    <cfRule type="cellIs" dxfId="499" priority="4191" operator="greaterThan">
      <formula>#REF!</formula>
    </cfRule>
  </conditionalFormatting>
  <conditionalFormatting sqref="BO60">
    <cfRule type="cellIs" dxfId="498" priority="3839" operator="greaterThan">
      <formula>#REF!</formula>
    </cfRule>
  </conditionalFormatting>
  <conditionalFormatting sqref="BO61">
    <cfRule type="cellIs" dxfId="497" priority="4257" operator="greaterThan">
      <formula>#REF!</formula>
    </cfRule>
  </conditionalFormatting>
  <conditionalFormatting sqref="BO62">
    <cfRule type="cellIs" dxfId="496" priority="4279" operator="greaterThan">
      <formula>#REF!</formula>
    </cfRule>
  </conditionalFormatting>
  <conditionalFormatting sqref="BO63">
    <cfRule type="cellIs" dxfId="495" priority="4301" operator="greaterThan">
      <formula>#REF!</formula>
    </cfRule>
  </conditionalFormatting>
  <conditionalFormatting sqref="BO64">
    <cfRule type="cellIs" dxfId="494" priority="4323" operator="greaterThan">
      <formula>#REF!</formula>
    </cfRule>
  </conditionalFormatting>
  <conditionalFormatting sqref="BO65">
    <cfRule type="cellIs" dxfId="493" priority="4345" operator="greaterThan">
      <formula>#REF!</formula>
    </cfRule>
  </conditionalFormatting>
  <conditionalFormatting sqref="BO66:BO79">
    <cfRule type="cellIs" dxfId="492" priority="4367" operator="greaterThan">
      <formula>#REF!</formula>
    </cfRule>
  </conditionalFormatting>
  <conditionalFormatting sqref="BO80">
    <cfRule type="cellIs" dxfId="491" priority="4389" operator="greaterThan">
      <formula>#REF!</formula>
    </cfRule>
  </conditionalFormatting>
  <conditionalFormatting sqref="BO81:BO84">
    <cfRule type="cellIs" dxfId="490" priority="4411" operator="greaterThan">
      <formula>#REF!</formula>
    </cfRule>
  </conditionalFormatting>
  <conditionalFormatting sqref="BO85">
    <cfRule type="cellIs" dxfId="489" priority="4433" operator="greaterThan">
      <formula>#REF!</formula>
    </cfRule>
  </conditionalFormatting>
  <conditionalFormatting sqref="BO86">
    <cfRule type="cellIs" dxfId="488" priority="4455" operator="greaterThan">
      <formula>#REF!</formula>
    </cfRule>
  </conditionalFormatting>
  <conditionalFormatting sqref="BO87">
    <cfRule type="cellIs" dxfId="487" priority="4477" operator="greaterThan">
      <formula>#REF!</formula>
    </cfRule>
  </conditionalFormatting>
  <conditionalFormatting sqref="BO3:BP3">
    <cfRule type="cellIs" dxfId="486" priority="3274" operator="lessThan">
      <formula>#REF!</formula>
    </cfRule>
    <cfRule type="cellIs" dxfId="485" priority="3275" operator="greaterThan">
      <formula>#REF!</formula>
    </cfRule>
  </conditionalFormatting>
  <conditionalFormatting sqref="BO4:BP5">
    <cfRule type="cellIs" dxfId="484" priority="3302" operator="lessThan">
      <formula>#REF!</formula>
    </cfRule>
    <cfRule type="cellIs" dxfId="483" priority="3303" operator="greaterThan">
      <formula>#REF!</formula>
    </cfRule>
  </conditionalFormatting>
  <conditionalFormatting sqref="BO6:BP7">
    <cfRule type="cellIs" dxfId="482" priority="3391" operator="greaterThan">
      <formula>#REF!</formula>
    </cfRule>
    <cfRule type="cellIs" dxfId="481" priority="3390" operator="lessThan">
      <formula>#REF!</formula>
    </cfRule>
  </conditionalFormatting>
  <conditionalFormatting sqref="BO8:BP8">
    <cfRule type="cellIs" dxfId="480" priority="3435" operator="greaterThan">
      <formula>#REF!</formula>
    </cfRule>
    <cfRule type="cellIs" dxfId="479" priority="3434" operator="lessThan">
      <formula>#REF!</formula>
    </cfRule>
  </conditionalFormatting>
  <conditionalFormatting sqref="BO9:BP22">
    <cfRule type="cellIs" dxfId="478" priority="3346" operator="lessThan">
      <formula>#REF!</formula>
    </cfRule>
    <cfRule type="cellIs" dxfId="477" priority="3347" operator="greaterThan">
      <formula>#REF!</formula>
    </cfRule>
  </conditionalFormatting>
  <conditionalFormatting sqref="BO23:BP24">
    <cfRule type="cellIs" dxfId="476" priority="3456" operator="lessThan">
      <formula>#REF!</formula>
    </cfRule>
    <cfRule type="cellIs" dxfId="475" priority="3457" operator="greaterThan">
      <formula>#REF!</formula>
    </cfRule>
  </conditionalFormatting>
  <conditionalFormatting sqref="BO25:BP26">
    <cfRule type="cellIs" dxfId="474" priority="3501" operator="greaterThan">
      <formula>#REF!</formula>
    </cfRule>
    <cfRule type="cellIs" dxfId="473" priority="3500" operator="lessThan">
      <formula>#REF!</formula>
    </cfRule>
  </conditionalFormatting>
  <conditionalFormatting sqref="BO27:BP28">
    <cfRule type="cellIs" dxfId="472" priority="3545" operator="greaterThan">
      <formula>#REF!</formula>
    </cfRule>
    <cfRule type="cellIs" dxfId="471" priority="3544" operator="lessThan">
      <formula>#REF!</formula>
    </cfRule>
  </conditionalFormatting>
  <conditionalFormatting sqref="BO29:BP30">
    <cfRule type="cellIs" dxfId="470" priority="3589" operator="greaterThan">
      <formula>#REF!</formula>
    </cfRule>
    <cfRule type="cellIs" dxfId="469" priority="3588" operator="lessThan">
      <formula>#REF!</formula>
    </cfRule>
  </conditionalFormatting>
  <conditionalFormatting sqref="BO31:BP32">
    <cfRule type="cellIs" dxfId="468" priority="3632" operator="lessThan">
      <formula>#REF!</formula>
    </cfRule>
    <cfRule type="cellIs" dxfId="467" priority="3633" operator="greaterThan">
      <formula>#REF!</formula>
    </cfRule>
  </conditionalFormatting>
  <conditionalFormatting sqref="BO33:BP33">
    <cfRule type="cellIs" dxfId="466" priority="3677" operator="greaterThan">
      <formula>#REF!</formula>
    </cfRule>
    <cfRule type="cellIs" dxfId="465" priority="3676" operator="lessThan">
      <formula>#REF!</formula>
    </cfRule>
  </conditionalFormatting>
  <conditionalFormatting sqref="BO34:BP34">
    <cfRule type="cellIs" dxfId="464" priority="3323" operator="greaterThan">
      <formula>#REF!</formula>
    </cfRule>
  </conditionalFormatting>
  <conditionalFormatting sqref="BO35:BP35">
    <cfRule type="cellIs" dxfId="463" priority="3696" operator="greaterThan">
      <formula>#REF!</formula>
    </cfRule>
  </conditionalFormatting>
  <conditionalFormatting sqref="BO36:BP36">
    <cfRule type="cellIs" dxfId="462" priority="3734" operator="greaterThan">
      <formula>#REF!</formula>
    </cfRule>
  </conditionalFormatting>
  <conditionalFormatting sqref="BO37:BP37">
    <cfRule type="cellIs" dxfId="461" priority="3756" operator="greaterThan">
      <formula>#REF!</formula>
    </cfRule>
  </conditionalFormatting>
  <conditionalFormatting sqref="BO38:BP38">
    <cfRule type="cellIs" dxfId="460" priority="3778" operator="greaterThan">
      <formula>#REF!</formula>
    </cfRule>
  </conditionalFormatting>
  <conditionalFormatting sqref="BO39:BP39">
    <cfRule type="cellIs" dxfId="459" priority="3800" operator="greaterThan">
      <formula>#REF!</formula>
    </cfRule>
  </conditionalFormatting>
  <conditionalFormatting sqref="BO40:BP40">
    <cfRule type="cellIs" dxfId="458" priority="3822" operator="greaterThan">
      <formula>#REF!</formula>
    </cfRule>
  </conditionalFormatting>
  <conditionalFormatting sqref="BO41:BP41">
    <cfRule type="cellIs" dxfId="457" priority="3866" operator="greaterThan">
      <formula>#REF!</formula>
    </cfRule>
  </conditionalFormatting>
  <conditionalFormatting sqref="BO42:BP42">
    <cfRule type="cellIs" dxfId="456" priority="3888" operator="greaterThan">
      <formula>#REF!</formula>
    </cfRule>
  </conditionalFormatting>
  <conditionalFormatting sqref="BO43:BP43">
    <cfRule type="cellIs" dxfId="455" priority="3910" operator="greaterThan">
      <formula>#REF!</formula>
    </cfRule>
  </conditionalFormatting>
  <conditionalFormatting sqref="BO44:BP44">
    <cfRule type="cellIs" dxfId="454" priority="3932" operator="greaterThan">
      <formula>#REF!</formula>
    </cfRule>
  </conditionalFormatting>
  <conditionalFormatting sqref="BO45:BP45">
    <cfRule type="cellIs" dxfId="453" priority="3954" operator="greaterThan">
      <formula>#REF!</formula>
    </cfRule>
  </conditionalFormatting>
  <conditionalFormatting sqref="BO46:BP46">
    <cfRule type="cellIs" dxfId="452" priority="3976" operator="greaterThan">
      <formula>#REF!</formula>
    </cfRule>
  </conditionalFormatting>
  <conditionalFormatting sqref="BO47:BP47">
    <cfRule type="cellIs" dxfId="451" priority="3998" operator="greaterThan">
      <formula>#REF!</formula>
    </cfRule>
  </conditionalFormatting>
  <conditionalFormatting sqref="BO48:BP48">
    <cfRule type="cellIs" dxfId="450" priority="4020" operator="greaterThan">
      <formula>#REF!</formula>
    </cfRule>
  </conditionalFormatting>
  <conditionalFormatting sqref="BO49:BP49">
    <cfRule type="cellIs" dxfId="449" priority="4042" operator="greaterThan">
      <formula>#REF!</formula>
    </cfRule>
  </conditionalFormatting>
  <conditionalFormatting sqref="BO50:BP50">
    <cfRule type="cellIs" dxfId="448" priority="4064" operator="greaterThan">
      <formula>#REF!</formula>
    </cfRule>
  </conditionalFormatting>
  <conditionalFormatting sqref="BO51:BP51">
    <cfRule type="cellIs" dxfId="447" priority="4086" operator="greaterThan">
      <formula>#REF!</formula>
    </cfRule>
  </conditionalFormatting>
  <conditionalFormatting sqref="BO52:BP52">
    <cfRule type="cellIs" dxfId="446" priority="4108" operator="greaterThan">
      <formula>#REF!</formula>
    </cfRule>
  </conditionalFormatting>
  <conditionalFormatting sqref="BO53:BP53">
    <cfRule type="cellIs" dxfId="445" priority="4130" operator="greaterThan">
      <formula>#REF!</formula>
    </cfRule>
  </conditionalFormatting>
  <conditionalFormatting sqref="BO54:BP54">
    <cfRule type="cellIs" dxfId="444" priority="4152" operator="greaterThan">
      <formula>#REF!</formula>
    </cfRule>
  </conditionalFormatting>
  <conditionalFormatting sqref="BO55:BP55">
    <cfRule type="cellIs" dxfId="443" priority="4174" operator="greaterThan">
      <formula>#REF!</formula>
    </cfRule>
  </conditionalFormatting>
  <conditionalFormatting sqref="BO56:BP56">
    <cfRule type="cellIs" dxfId="442" priority="4196" operator="greaterThan">
      <formula>#REF!</formula>
    </cfRule>
  </conditionalFormatting>
  <conditionalFormatting sqref="BO57:BP57">
    <cfRule type="cellIs" dxfId="441" priority="4218" operator="greaterThan">
      <formula>#REF!</formula>
    </cfRule>
  </conditionalFormatting>
  <conditionalFormatting sqref="BO59:BP59">
    <cfRule type="cellIs" dxfId="440" priority="4240" operator="greaterThan">
      <formula>#REF!</formula>
    </cfRule>
  </conditionalFormatting>
  <conditionalFormatting sqref="BO60:BP60">
    <cfRule type="cellIs" dxfId="439" priority="3844" operator="greaterThan">
      <formula>#REF!</formula>
    </cfRule>
  </conditionalFormatting>
  <conditionalFormatting sqref="BO61:BP61">
    <cfRule type="cellIs" dxfId="438" priority="4262" operator="greaterThan">
      <formula>#REF!</formula>
    </cfRule>
  </conditionalFormatting>
  <conditionalFormatting sqref="BO62:BP62">
    <cfRule type="cellIs" dxfId="437" priority="4284" operator="greaterThan">
      <formula>#REF!</formula>
    </cfRule>
  </conditionalFormatting>
  <conditionalFormatting sqref="BO63:BP63">
    <cfRule type="cellIs" dxfId="436" priority="4306" operator="greaterThan">
      <formula>#REF!</formula>
    </cfRule>
  </conditionalFormatting>
  <conditionalFormatting sqref="BO64:BP64">
    <cfRule type="cellIs" dxfId="435" priority="4328" operator="greaterThan">
      <formula>#REF!</formula>
    </cfRule>
  </conditionalFormatting>
  <conditionalFormatting sqref="BO65:BP65">
    <cfRule type="cellIs" dxfId="434" priority="4350" operator="greaterThan">
      <formula>#REF!</formula>
    </cfRule>
  </conditionalFormatting>
  <conditionalFormatting sqref="BO66:BP79">
    <cfRule type="cellIs" dxfId="433" priority="4372" operator="greaterThan">
      <formula>#REF!</formula>
    </cfRule>
  </conditionalFormatting>
  <conditionalFormatting sqref="BO80:BP80">
    <cfRule type="cellIs" dxfId="432" priority="4394" operator="greaterThan">
      <formula>#REF!</formula>
    </cfRule>
  </conditionalFormatting>
  <conditionalFormatting sqref="BO81:BP84">
    <cfRule type="cellIs" dxfId="431" priority="4416" operator="greaterThan">
      <formula>#REF!</formula>
    </cfRule>
  </conditionalFormatting>
  <conditionalFormatting sqref="BO85:BP85">
    <cfRule type="cellIs" dxfId="430" priority="4438" operator="greaterThan">
      <formula>#REF!</formula>
    </cfRule>
  </conditionalFormatting>
  <conditionalFormatting sqref="BO86:BP86">
    <cfRule type="cellIs" dxfId="429" priority="4460" operator="greaterThan">
      <formula>#REF!</formula>
    </cfRule>
  </conditionalFormatting>
  <conditionalFormatting sqref="BO87:BP87">
    <cfRule type="cellIs" dxfId="428" priority="4482" operator="greaterThan">
      <formula>#REF!</formula>
    </cfRule>
  </conditionalFormatting>
  <conditionalFormatting sqref="BO88:BP88">
    <cfRule type="cellIs" dxfId="427" priority="4504" operator="greaterThan">
      <formula>#REF!</formula>
    </cfRule>
  </conditionalFormatting>
  <conditionalFormatting sqref="BP3">
    <cfRule type="cellIs" dxfId="426" priority="3278" operator="lessThan">
      <formula>#REF!</formula>
    </cfRule>
    <cfRule type="cellIs" dxfId="425" priority="3279" operator="greaterThan">
      <formula>#REF!</formula>
    </cfRule>
  </conditionalFormatting>
  <conditionalFormatting sqref="BP4:BP5">
    <cfRule type="cellIs" dxfId="424" priority="3307" operator="greaterThan">
      <formula>#REF!</formula>
    </cfRule>
    <cfRule type="cellIs" dxfId="423" priority="3306" operator="lessThan">
      <formula>#REF!</formula>
    </cfRule>
  </conditionalFormatting>
  <conditionalFormatting sqref="BP6:BP7">
    <cfRule type="cellIs" dxfId="422" priority="3395" operator="greaterThan">
      <formula>#REF!</formula>
    </cfRule>
    <cfRule type="cellIs" dxfId="421" priority="3394" operator="lessThan">
      <formula>#REF!</formula>
    </cfRule>
  </conditionalFormatting>
  <conditionalFormatting sqref="BP8">
    <cfRule type="cellIs" dxfId="420" priority="3439" operator="greaterThan">
      <formula>#REF!</formula>
    </cfRule>
    <cfRule type="cellIs" dxfId="419" priority="3438" operator="lessThan">
      <formula>#REF!</formula>
    </cfRule>
  </conditionalFormatting>
  <conditionalFormatting sqref="BP9:BP22">
    <cfRule type="cellIs" dxfId="418" priority="3351" operator="greaterThan">
      <formula>#REF!</formula>
    </cfRule>
    <cfRule type="cellIs" dxfId="417" priority="3350" operator="lessThan">
      <formula>#REF!</formula>
    </cfRule>
  </conditionalFormatting>
  <conditionalFormatting sqref="BP23:BP24">
    <cfRule type="cellIs" dxfId="416" priority="3460" operator="lessThan">
      <formula>#REF!</formula>
    </cfRule>
    <cfRule type="cellIs" dxfId="415" priority="3461" operator="greaterThan">
      <formula>#REF!</formula>
    </cfRule>
  </conditionalFormatting>
  <conditionalFormatting sqref="BP25:BP26">
    <cfRule type="cellIs" dxfId="414" priority="3504" operator="lessThan">
      <formula>#REF!</formula>
    </cfRule>
    <cfRule type="cellIs" dxfId="413" priority="3505" operator="greaterThan">
      <formula>#REF!</formula>
    </cfRule>
  </conditionalFormatting>
  <conditionalFormatting sqref="BP27:BP28">
    <cfRule type="cellIs" dxfId="412" priority="3548" operator="lessThan">
      <formula>#REF!</formula>
    </cfRule>
    <cfRule type="cellIs" dxfId="411" priority="3549" operator="greaterThan">
      <formula>#REF!</formula>
    </cfRule>
  </conditionalFormatting>
  <conditionalFormatting sqref="BP29:BP30">
    <cfRule type="cellIs" dxfId="410" priority="3592" operator="lessThan">
      <formula>#REF!</formula>
    </cfRule>
    <cfRule type="cellIs" dxfId="409" priority="3593" operator="greaterThan">
      <formula>#REF!</formula>
    </cfRule>
  </conditionalFormatting>
  <conditionalFormatting sqref="BP31:BP32">
    <cfRule type="cellIs" dxfId="408" priority="3636" operator="lessThan">
      <formula>#REF!</formula>
    </cfRule>
    <cfRule type="cellIs" dxfId="407" priority="3637" operator="greaterThan">
      <formula>#REF!</formula>
    </cfRule>
  </conditionalFormatting>
  <conditionalFormatting sqref="BP33">
    <cfRule type="cellIs" dxfId="406" priority="3680" operator="lessThan">
      <formula>#REF!</formula>
    </cfRule>
    <cfRule type="cellIs" dxfId="405" priority="3681" operator="greaterThan">
      <formula>#REF!</formula>
    </cfRule>
  </conditionalFormatting>
  <conditionalFormatting sqref="BP34">
    <cfRule type="cellIs" dxfId="404" priority="3328" operator="lessThan">
      <formula>#REF!</formula>
    </cfRule>
    <cfRule type="cellIs" dxfId="403" priority="3329" operator="greaterThan">
      <formula>#REF!</formula>
    </cfRule>
  </conditionalFormatting>
  <conditionalFormatting sqref="BP35">
    <cfRule type="cellIs" dxfId="402" priority="3700" operator="greaterThan">
      <formula>#REF!</formula>
    </cfRule>
    <cfRule type="cellIs" dxfId="401" priority="3699" operator="lessThan">
      <formula>#REF!</formula>
    </cfRule>
  </conditionalFormatting>
  <conditionalFormatting sqref="BP36">
    <cfRule type="cellIs" dxfId="400" priority="3737" operator="lessThan">
      <formula>#REF!</formula>
    </cfRule>
    <cfRule type="cellIs" dxfId="399" priority="3738" operator="greaterThan">
      <formula>#REF!</formula>
    </cfRule>
  </conditionalFormatting>
  <conditionalFormatting sqref="BP37">
    <cfRule type="cellIs" dxfId="398" priority="3759" operator="lessThan">
      <formula>#REF!</formula>
    </cfRule>
    <cfRule type="cellIs" dxfId="397" priority="3760" operator="greaterThan">
      <formula>#REF!</formula>
    </cfRule>
  </conditionalFormatting>
  <conditionalFormatting sqref="BP38">
    <cfRule type="cellIs" dxfId="396" priority="3782" operator="greaterThan">
      <formula>#REF!</formula>
    </cfRule>
    <cfRule type="cellIs" dxfId="395" priority="3781" operator="lessThan">
      <formula>#REF!</formula>
    </cfRule>
  </conditionalFormatting>
  <conditionalFormatting sqref="BP39">
    <cfRule type="cellIs" dxfId="394" priority="3804" operator="greaterThan">
      <formula>#REF!</formula>
    </cfRule>
    <cfRule type="cellIs" dxfId="393" priority="3803" operator="lessThan">
      <formula>#REF!</formula>
    </cfRule>
  </conditionalFormatting>
  <conditionalFormatting sqref="BP40">
    <cfRule type="cellIs" dxfId="392" priority="3826" operator="greaterThan">
      <formula>#REF!</formula>
    </cfRule>
    <cfRule type="cellIs" dxfId="391" priority="3825" operator="lessThan">
      <formula>#REF!</formula>
    </cfRule>
  </conditionalFormatting>
  <conditionalFormatting sqref="BP41">
    <cfRule type="cellIs" dxfId="390" priority="3870" operator="greaterThan">
      <formula>#REF!</formula>
    </cfRule>
    <cfRule type="cellIs" dxfId="389" priority="3869" operator="lessThan">
      <formula>#REF!</formula>
    </cfRule>
  </conditionalFormatting>
  <conditionalFormatting sqref="BP42">
    <cfRule type="cellIs" dxfId="388" priority="3892" operator="greaterThan">
      <formula>#REF!</formula>
    </cfRule>
    <cfRule type="cellIs" dxfId="387" priority="3891" operator="lessThan">
      <formula>#REF!</formula>
    </cfRule>
  </conditionalFormatting>
  <conditionalFormatting sqref="BP43">
    <cfRule type="cellIs" dxfId="386" priority="3913" operator="lessThan">
      <formula>#REF!</formula>
    </cfRule>
    <cfRule type="cellIs" dxfId="385" priority="3914" operator="greaterThan">
      <formula>#REF!</formula>
    </cfRule>
  </conditionalFormatting>
  <conditionalFormatting sqref="BP44">
    <cfRule type="cellIs" dxfId="384" priority="3935" operator="lessThan">
      <formula>#REF!</formula>
    </cfRule>
    <cfRule type="cellIs" dxfId="383" priority="3936" operator="greaterThan">
      <formula>#REF!</formula>
    </cfRule>
  </conditionalFormatting>
  <conditionalFormatting sqref="BP45">
    <cfRule type="cellIs" dxfId="382" priority="3957" operator="lessThan">
      <formula>#REF!</formula>
    </cfRule>
    <cfRule type="cellIs" dxfId="381" priority="3958" operator="greaterThan">
      <formula>#REF!</formula>
    </cfRule>
  </conditionalFormatting>
  <conditionalFormatting sqref="BP46">
    <cfRule type="cellIs" dxfId="380" priority="3979" operator="lessThan">
      <formula>#REF!</formula>
    </cfRule>
    <cfRule type="cellIs" dxfId="379" priority="3980" operator="greaterThan">
      <formula>#REF!</formula>
    </cfRule>
  </conditionalFormatting>
  <conditionalFormatting sqref="BP47">
    <cfRule type="cellIs" dxfId="378" priority="4002" operator="greaterThan">
      <formula>#REF!</formula>
    </cfRule>
    <cfRule type="cellIs" dxfId="377" priority="4001" operator="lessThan">
      <formula>#REF!</formula>
    </cfRule>
  </conditionalFormatting>
  <conditionalFormatting sqref="BP48">
    <cfRule type="cellIs" dxfId="376" priority="4024" operator="greaterThan">
      <formula>#REF!</formula>
    </cfRule>
    <cfRule type="cellIs" dxfId="375" priority="4023" operator="lessThan">
      <formula>#REF!</formula>
    </cfRule>
  </conditionalFormatting>
  <conditionalFormatting sqref="BP49">
    <cfRule type="cellIs" dxfId="374" priority="4045" operator="lessThan">
      <formula>#REF!</formula>
    </cfRule>
    <cfRule type="cellIs" dxfId="373" priority="4046" operator="greaterThan">
      <formula>#REF!</formula>
    </cfRule>
  </conditionalFormatting>
  <conditionalFormatting sqref="BP50">
    <cfRule type="cellIs" dxfId="372" priority="4067" operator="lessThan">
      <formula>#REF!</formula>
    </cfRule>
    <cfRule type="cellIs" dxfId="371" priority="4068" operator="greaterThan">
      <formula>#REF!</formula>
    </cfRule>
  </conditionalFormatting>
  <conditionalFormatting sqref="BP51">
    <cfRule type="cellIs" dxfId="370" priority="4090" operator="greaterThan">
      <formula>#REF!</formula>
    </cfRule>
    <cfRule type="cellIs" dxfId="369" priority="4089" operator="lessThan">
      <formula>#REF!</formula>
    </cfRule>
  </conditionalFormatting>
  <conditionalFormatting sqref="BP52">
    <cfRule type="cellIs" dxfId="368" priority="4111" operator="lessThan">
      <formula>#REF!</formula>
    </cfRule>
    <cfRule type="cellIs" dxfId="367" priority="4112" operator="greaterThan">
      <formula>#REF!</formula>
    </cfRule>
  </conditionalFormatting>
  <conditionalFormatting sqref="BP53">
    <cfRule type="cellIs" dxfId="366" priority="4133" operator="lessThan">
      <formula>#REF!</formula>
    </cfRule>
    <cfRule type="cellIs" dxfId="365" priority="4134" operator="greaterThan">
      <formula>#REF!</formula>
    </cfRule>
  </conditionalFormatting>
  <conditionalFormatting sqref="BP54">
    <cfRule type="cellIs" dxfId="364" priority="4156" operator="greaterThan">
      <formula>#REF!</formula>
    </cfRule>
    <cfRule type="cellIs" dxfId="363" priority="4155" operator="lessThan">
      <formula>#REF!</formula>
    </cfRule>
  </conditionalFormatting>
  <conditionalFormatting sqref="BP55">
    <cfRule type="cellIs" dxfId="362" priority="4178" operator="greaterThan">
      <formula>#REF!</formula>
    </cfRule>
    <cfRule type="cellIs" dxfId="361" priority="4177" operator="lessThan">
      <formula>#REF!</formula>
    </cfRule>
  </conditionalFormatting>
  <conditionalFormatting sqref="BP56">
    <cfRule type="cellIs" dxfId="360" priority="4200" operator="greaterThan">
      <formula>#REF!</formula>
    </cfRule>
    <cfRule type="cellIs" dxfId="359" priority="4199" operator="lessThan">
      <formula>#REF!</formula>
    </cfRule>
  </conditionalFormatting>
  <conditionalFormatting sqref="BP57">
    <cfRule type="cellIs" dxfId="358" priority="4222" operator="greaterThan">
      <formula>#REF!</formula>
    </cfRule>
    <cfRule type="cellIs" dxfId="357" priority="4221" operator="lessThan">
      <formula>#REF!</formula>
    </cfRule>
  </conditionalFormatting>
  <conditionalFormatting sqref="BP59">
    <cfRule type="cellIs" dxfId="356" priority="4243" operator="lessThan">
      <formula>#REF!</formula>
    </cfRule>
    <cfRule type="cellIs" dxfId="355" priority="4244" operator="greaterThan">
      <formula>#REF!</formula>
    </cfRule>
  </conditionalFormatting>
  <conditionalFormatting sqref="BP60">
    <cfRule type="cellIs" dxfId="354" priority="3847" operator="lessThan">
      <formula>#REF!</formula>
    </cfRule>
    <cfRule type="cellIs" dxfId="353" priority="3848" operator="greaterThan">
      <formula>#REF!</formula>
    </cfRule>
  </conditionalFormatting>
  <conditionalFormatting sqref="BP61">
    <cfRule type="cellIs" dxfId="352" priority="4265" operator="lessThan">
      <formula>#REF!</formula>
    </cfRule>
    <cfRule type="cellIs" dxfId="351" priority="4266" operator="greaterThan">
      <formula>#REF!</formula>
    </cfRule>
  </conditionalFormatting>
  <conditionalFormatting sqref="BP62">
    <cfRule type="cellIs" dxfId="350" priority="4288" operator="greaterThan">
      <formula>#REF!</formula>
    </cfRule>
    <cfRule type="cellIs" dxfId="349" priority="4287" operator="lessThan">
      <formula>#REF!</formula>
    </cfRule>
  </conditionalFormatting>
  <conditionalFormatting sqref="BP63">
    <cfRule type="cellIs" dxfId="348" priority="4310" operator="greaterThan">
      <formula>#REF!</formula>
    </cfRule>
    <cfRule type="cellIs" dxfId="347" priority="4309" operator="lessThan">
      <formula>#REF!</formula>
    </cfRule>
  </conditionalFormatting>
  <conditionalFormatting sqref="BP64">
    <cfRule type="cellIs" dxfId="346" priority="4332" operator="greaterThan">
      <formula>#REF!</formula>
    </cfRule>
    <cfRule type="cellIs" dxfId="345" priority="4331" operator="lessThan">
      <formula>#REF!</formula>
    </cfRule>
  </conditionalFormatting>
  <conditionalFormatting sqref="BP65">
    <cfRule type="cellIs" dxfId="344" priority="4353" operator="lessThan">
      <formula>#REF!</formula>
    </cfRule>
    <cfRule type="cellIs" dxfId="343" priority="4354" operator="greaterThan">
      <formula>#REF!</formula>
    </cfRule>
  </conditionalFormatting>
  <conditionalFormatting sqref="BP66:BP79">
    <cfRule type="cellIs" dxfId="342" priority="4375" operator="lessThan">
      <formula>#REF!</formula>
    </cfRule>
    <cfRule type="cellIs" dxfId="341" priority="4376" operator="greaterThan">
      <formula>#REF!</formula>
    </cfRule>
  </conditionalFormatting>
  <conditionalFormatting sqref="BP80">
    <cfRule type="cellIs" dxfId="340" priority="4397" operator="lessThan">
      <formula>#REF!</formula>
    </cfRule>
    <cfRule type="cellIs" dxfId="339" priority="4398" operator="greaterThan">
      <formula>#REF!</formula>
    </cfRule>
  </conditionalFormatting>
  <conditionalFormatting sqref="BP81:BP84">
    <cfRule type="cellIs" dxfId="338" priority="4419" operator="lessThan">
      <formula>#REF!</formula>
    </cfRule>
    <cfRule type="cellIs" dxfId="337" priority="4420" operator="greaterThan">
      <formula>#REF!</formula>
    </cfRule>
  </conditionalFormatting>
  <conditionalFormatting sqref="BP85">
    <cfRule type="cellIs" dxfId="336" priority="4441" operator="lessThan">
      <formula>#REF!</formula>
    </cfRule>
    <cfRule type="cellIs" dxfId="335" priority="4442" operator="greaterThan">
      <formula>#REF!</formula>
    </cfRule>
  </conditionalFormatting>
  <conditionalFormatting sqref="BP86">
    <cfRule type="cellIs" dxfId="334" priority="4463" operator="lessThan">
      <formula>#REF!</formula>
    </cfRule>
    <cfRule type="cellIs" dxfId="333" priority="4464" operator="greaterThan">
      <formula>#REF!</formula>
    </cfRule>
  </conditionalFormatting>
  <conditionalFormatting sqref="BP87">
    <cfRule type="cellIs" dxfId="332" priority="4485" operator="lessThan">
      <formula>#REF!</formula>
    </cfRule>
    <cfRule type="cellIs" dxfId="331" priority="4486" operator="greaterThan">
      <formula>#REF!</formula>
    </cfRule>
  </conditionalFormatting>
  <conditionalFormatting sqref="BP88">
    <cfRule type="cellIs" dxfId="330" priority="4508" operator="greaterThan">
      <formula>#REF!</formula>
    </cfRule>
    <cfRule type="cellIs" dxfId="329" priority="4507" operator="lessThan">
      <formula>#REF!</formula>
    </cfRule>
  </conditionalFormatting>
  <conditionalFormatting sqref="BR3:BT3">
    <cfRule type="cellIs" dxfId="328" priority="3280" operator="lessThan">
      <formula>#REF!</formula>
    </cfRule>
    <cfRule type="cellIs" dxfId="327" priority="3281" operator="greaterThan">
      <formula>#REF!</formula>
    </cfRule>
  </conditionalFormatting>
  <conditionalFormatting sqref="BR3:BT4">
    <cfRule type="cellIs" dxfId="326" priority="3282" operator="lessThan">
      <formula>#REF!</formula>
    </cfRule>
    <cfRule type="cellIs" dxfId="325" priority="3283" operator="greaterThan">
      <formula>#REF!</formula>
    </cfRule>
  </conditionalFormatting>
  <conditionalFormatting sqref="BR4:BT4">
    <cfRule type="cellIs" dxfId="324" priority="3311" operator="greaterThan">
      <formula>#REF!</formula>
    </cfRule>
  </conditionalFormatting>
  <conditionalFormatting sqref="BR4:BT5">
    <cfRule type="cellIs" dxfId="323" priority="3310" operator="lessThan">
      <formula>#REF!</formula>
    </cfRule>
  </conditionalFormatting>
  <conditionalFormatting sqref="BR5:BT6">
    <cfRule type="cellIs" dxfId="322" priority="3376" operator="lessThan">
      <formula>#REF!</formula>
    </cfRule>
    <cfRule type="cellIs" dxfId="321" priority="3377" operator="greaterThan">
      <formula>#REF!</formula>
    </cfRule>
  </conditionalFormatting>
  <conditionalFormatting sqref="BR6:BT6">
    <cfRule type="cellIs" dxfId="320" priority="3399" operator="greaterThan">
      <formula>#REF!</formula>
    </cfRule>
  </conditionalFormatting>
  <conditionalFormatting sqref="BR6:BT7">
    <cfRule type="cellIs" dxfId="319" priority="3398" operator="lessThan">
      <formula>#REF!</formula>
    </cfRule>
  </conditionalFormatting>
  <conditionalFormatting sqref="BR7:BT8">
    <cfRule type="cellIs" dxfId="318" priority="3421" operator="greaterThan">
      <formula>#REF!</formula>
    </cfRule>
    <cfRule type="cellIs" dxfId="317" priority="3420" operator="lessThan">
      <formula>#REF!</formula>
    </cfRule>
  </conditionalFormatting>
  <conditionalFormatting sqref="BR8:BT8">
    <cfRule type="cellIs" dxfId="316" priority="3442" operator="lessThan">
      <formula>#REF!</formula>
    </cfRule>
    <cfRule type="cellIs" dxfId="315" priority="3443" operator="greaterThan">
      <formula>#REF!</formula>
    </cfRule>
  </conditionalFormatting>
  <conditionalFormatting sqref="BR9:BT22">
    <cfRule type="cellIs" dxfId="314" priority="3352" operator="lessThan">
      <formula>#REF!</formula>
    </cfRule>
    <cfRule type="cellIs" dxfId="313" priority="3353" operator="greaterThan">
      <formula>#REF!</formula>
    </cfRule>
  </conditionalFormatting>
  <conditionalFormatting sqref="BR9:BT23">
    <cfRule type="cellIs" dxfId="312" priority="3354" operator="lessThan">
      <formula>#REF!</formula>
    </cfRule>
    <cfRule type="cellIs" dxfId="311" priority="3355" operator="greaterThan">
      <formula>#REF!</formula>
    </cfRule>
  </conditionalFormatting>
  <conditionalFormatting sqref="BR23:BT23">
    <cfRule type="cellIs" dxfId="310" priority="3465" operator="greaterThan">
      <formula>#REF!</formula>
    </cfRule>
  </conditionalFormatting>
  <conditionalFormatting sqref="BR23:BT24">
    <cfRule type="cellIs" dxfId="309" priority="3464" operator="lessThan">
      <formula>#REF!</formula>
    </cfRule>
  </conditionalFormatting>
  <conditionalFormatting sqref="BR24:BT25">
    <cfRule type="cellIs" dxfId="308" priority="3486" operator="lessThan">
      <formula>#REF!</formula>
    </cfRule>
    <cfRule type="cellIs" dxfId="307" priority="3487" operator="greaterThan">
      <formula>#REF!</formula>
    </cfRule>
  </conditionalFormatting>
  <conditionalFormatting sqref="BR25:BT25">
    <cfRule type="cellIs" dxfId="306" priority="3509" operator="greaterThan">
      <formula>#REF!</formula>
    </cfRule>
  </conditionalFormatting>
  <conditionalFormatting sqref="BR25:BT26">
    <cfRule type="cellIs" dxfId="305" priority="3508" operator="lessThan">
      <formula>#REF!</formula>
    </cfRule>
  </conditionalFormatting>
  <conditionalFormatting sqref="BR26:BT27">
    <cfRule type="cellIs" dxfId="304" priority="3530" operator="lessThan">
      <formula>#REF!</formula>
    </cfRule>
    <cfRule type="cellIs" dxfId="303" priority="3531" operator="greaterThan">
      <formula>#REF!</formula>
    </cfRule>
  </conditionalFormatting>
  <conditionalFormatting sqref="BR27:BT27">
    <cfRule type="cellIs" dxfId="302" priority="3553" operator="greaterThan">
      <formula>#REF!</formula>
    </cfRule>
  </conditionalFormatting>
  <conditionalFormatting sqref="BR27:BT28">
    <cfRule type="cellIs" dxfId="301" priority="3552" operator="lessThan">
      <formula>#REF!</formula>
    </cfRule>
  </conditionalFormatting>
  <conditionalFormatting sqref="BR28:BT29">
    <cfRule type="cellIs" dxfId="300" priority="3575" operator="greaterThan">
      <formula>#REF!</formula>
    </cfRule>
    <cfRule type="cellIs" dxfId="299" priority="3574" operator="lessThan">
      <formula>#REF!</formula>
    </cfRule>
  </conditionalFormatting>
  <conditionalFormatting sqref="BR29:BT29">
    <cfRule type="cellIs" dxfId="298" priority="3597" operator="greaterThan">
      <formula>#REF!</formula>
    </cfRule>
  </conditionalFormatting>
  <conditionalFormatting sqref="BR29:BT30">
    <cfRule type="cellIs" dxfId="297" priority="3596" operator="lessThan">
      <formula>#REF!</formula>
    </cfRule>
  </conditionalFormatting>
  <conditionalFormatting sqref="BR30:BT31">
    <cfRule type="cellIs" dxfId="296" priority="3618" operator="lessThan">
      <formula>#REF!</formula>
    </cfRule>
    <cfRule type="cellIs" dxfId="295" priority="3619" operator="greaterThan">
      <formula>#REF!</formula>
    </cfRule>
  </conditionalFormatting>
  <conditionalFormatting sqref="BR31:BT31">
    <cfRule type="cellIs" dxfId="294" priority="3641" operator="greaterThan">
      <formula>#REF!</formula>
    </cfRule>
  </conditionalFormatting>
  <conditionalFormatting sqref="BR31:BT32">
    <cfRule type="cellIs" dxfId="293" priority="3640" operator="lessThan">
      <formula>#REF!</formula>
    </cfRule>
  </conditionalFormatting>
  <conditionalFormatting sqref="BR32:BT33">
    <cfRule type="cellIs" dxfId="292" priority="3663" operator="greaterThan">
      <formula>#REF!</formula>
    </cfRule>
    <cfRule type="cellIs" dxfId="291" priority="3662" operator="lessThan">
      <formula>#REF!</formula>
    </cfRule>
  </conditionalFormatting>
  <conditionalFormatting sqref="BR33:BT33">
    <cfRule type="cellIs" dxfId="290" priority="3685" operator="greaterThan">
      <formula>#REF!</formula>
    </cfRule>
    <cfRule type="cellIs" dxfId="289" priority="3684" operator="lessThan">
      <formula>#REF!</formula>
    </cfRule>
  </conditionalFormatting>
  <conditionalFormatting sqref="BR34:BT34">
    <cfRule type="cellIs" dxfId="288" priority="3330" operator="lessThan">
      <formula>#REF!</formula>
    </cfRule>
    <cfRule type="cellIs" dxfId="287" priority="3331" operator="greaterThan">
      <formula>#REF!</formula>
    </cfRule>
  </conditionalFormatting>
  <conditionalFormatting sqref="BR34:BT35">
    <cfRule type="cellIs" dxfId="286" priority="3332" operator="lessThan">
      <formula>#REF!</formula>
    </cfRule>
    <cfRule type="cellIs" dxfId="285" priority="3333" operator="greaterThan">
      <formula>#REF!</formula>
    </cfRule>
  </conditionalFormatting>
  <conditionalFormatting sqref="BR35:BT35">
    <cfRule type="cellIs" dxfId="284" priority="3704" operator="greaterThan">
      <formula>#REF!</formula>
    </cfRule>
  </conditionalFormatting>
  <conditionalFormatting sqref="BR35:BT36">
    <cfRule type="cellIs" dxfId="283" priority="3703" operator="lessThan">
      <formula>#REF!</formula>
    </cfRule>
  </conditionalFormatting>
  <conditionalFormatting sqref="BR36:BT37">
    <cfRule type="cellIs" dxfId="282" priority="3741" operator="lessThan">
      <formula>#REF!</formula>
    </cfRule>
    <cfRule type="cellIs" dxfId="281" priority="3742" operator="greaterThan">
      <formula>#REF!</formula>
    </cfRule>
  </conditionalFormatting>
  <conditionalFormatting sqref="BR37:BT37">
    <cfRule type="cellIs" dxfId="280" priority="3764" operator="greaterThan">
      <formula>#REF!</formula>
    </cfRule>
  </conditionalFormatting>
  <conditionalFormatting sqref="BR37:BT38">
    <cfRule type="cellIs" dxfId="279" priority="3763" operator="lessThan">
      <formula>#REF!</formula>
    </cfRule>
  </conditionalFormatting>
  <conditionalFormatting sqref="BR38:BT39">
    <cfRule type="cellIs" dxfId="278" priority="3786" operator="greaterThan">
      <formula>#REF!</formula>
    </cfRule>
    <cfRule type="cellIs" dxfId="277" priority="3785" operator="lessThan">
      <formula>#REF!</formula>
    </cfRule>
  </conditionalFormatting>
  <conditionalFormatting sqref="BR39:BT39">
    <cfRule type="cellIs" dxfId="276" priority="3808" operator="greaterThan">
      <formula>#REF!</formula>
    </cfRule>
  </conditionalFormatting>
  <conditionalFormatting sqref="BR39:BT40">
    <cfRule type="cellIs" dxfId="275" priority="3807" operator="lessThan">
      <formula>#REF!</formula>
    </cfRule>
  </conditionalFormatting>
  <conditionalFormatting sqref="BR40:BT41">
    <cfRule type="cellIs" dxfId="274" priority="3829" operator="lessThan">
      <formula>#REF!</formula>
    </cfRule>
    <cfRule type="cellIs" dxfId="273" priority="3830" operator="greaterThan">
      <formula>#REF!</formula>
    </cfRule>
  </conditionalFormatting>
  <conditionalFormatting sqref="BR41:BT41">
    <cfRule type="cellIs" dxfId="272" priority="3874" operator="greaterThan">
      <formula>#REF!</formula>
    </cfRule>
  </conditionalFormatting>
  <conditionalFormatting sqref="BR41:BT42">
    <cfRule type="cellIs" dxfId="271" priority="3873" operator="lessThan">
      <formula>#REF!</formula>
    </cfRule>
  </conditionalFormatting>
  <conditionalFormatting sqref="BR42:BT43">
    <cfRule type="cellIs" dxfId="270" priority="3895" operator="lessThan">
      <formula>#REF!</formula>
    </cfRule>
    <cfRule type="cellIs" dxfId="269" priority="3896" operator="greaterThan">
      <formula>#REF!</formula>
    </cfRule>
  </conditionalFormatting>
  <conditionalFormatting sqref="BR43:BT43">
    <cfRule type="cellIs" dxfId="268" priority="3918" operator="greaterThan">
      <formula>#REF!</formula>
    </cfRule>
  </conditionalFormatting>
  <conditionalFormatting sqref="BR43:BT44">
    <cfRule type="cellIs" dxfId="267" priority="3917" operator="lessThan">
      <formula>#REF!</formula>
    </cfRule>
  </conditionalFormatting>
  <conditionalFormatting sqref="BR44:BT45">
    <cfRule type="cellIs" dxfId="266" priority="3939" operator="lessThan">
      <formula>#REF!</formula>
    </cfRule>
    <cfRule type="cellIs" dxfId="265" priority="3940" operator="greaterThan">
      <formula>#REF!</formula>
    </cfRule>
  </conditionalFormatting>
  <conditionalFormatting sqref="BR45:BT45">
    <cfRule type="cellIs" dxfId="264" priority="3962" operator="greaterThan">
      <formula>#REF!</formula>
    </cfRule>
  </conditionalFormatting>
  <conditionalFormatting sqref="BR45:BT46">
    <cfRule type="cellIs" dxfId="263" priority="3961" operator="lessThan">
      <formula>#REF!</formula>
    </cfRule>
  </conditionalFormatting>
  <conditionalFormatting sqref="BR46:BT47">
    <cfRule type="cellIs" dxfId="262" priority="3983" operator="lessThan">
      <formula>#REF!</formula>
    </cfRule>
    <cfRule type="cellIs" dxfId="261" priority="3984" operator="greaterThan">
      <formula>#REF!</formula>
    </cfRule>
  </conditionalFormatting>
  <conditionalFormatting sqref="BR47:BT47">
    <cfRule type="cellIs" dxfId="260" priority="4006" operator="greaterThan">
      <formula>#REF!</formula>
    </cfRule>
  </conditionalFormatting>
  <conditionalFormatting sqref="BR47:BT48">
    <cfRule type="cellIs" dxfId="259" priority="4005" operator="lessThan">
      <formula>#REF!</formula>
    </cfRule>
  </conditionalFormatting>
  <conditionalFormatting sqref="BR48:BT49">
    <cfRule type="cellIs" dxfId="258" priority="4027" operator="lessThan">
      <formula>#REF!</formula>
    </cfRule>
    <cfRule type="cellIs" dxfId="257" priority="4028" operator="greaterThan">
      <formula>#REF!</formula>
    </cfRule>
  </conditionalFormatting>
  <conditionalFormatting sqref="BR49:BT49">
    <cfRule type="cellIs" dxfId="256" priority="4050" operator="greaterThan">
      <formula>#REF!</formula>
    </cfRule>
  </conditionalFormatting>
  <conditionalFormatting sqref="BR49:BT50">
    <cfRule type="cellIs" dxfId="255" priority="4049" operator="lessThan">
      <formula>#REF!</formula>
    </cfRule>
  </conditionalFormatting>
  <conditionalFormatting sqref="BR50:BT51">
    <cfRule type="cellIs" dxfId="254" priority="4072" operator="greaterThan">
      <formula>#REF!</formula>
    </cfRule>
    <cfRule type="cellIs" dxfId="253" priority="4071" operator="lessThan">
      <formula>#REF!</formula>
    </cfRule>
  </conditionalFormatting>
  <conditionalFormatting sqref="BR51:BT51">
    <cfRule type="cellIs" dxfId="252" priority="4094" operator="greaterThan">
      <formula>#REF!</formula>
    </cfRule>
  </conditionalFormatting>
  <conditionalFormatting sqref="BR51:BT52">
    <cfRule type="cellIs" dxfId="251" priority="4093" operator="lessThan">
      <formula>#REF!</formula>
    </cfRule>
  </conditionalFormatting>
  <conditionalFormatting sqref="BR52:BT53">
    <cfRule type="cellIs" dxfId="250" priority="4116" operator="greaterThan">
      <formula>#REF!</formula>
    </cfRule>
    <cfRule type="cellIs" dxfId="249" priority="4115" operator="lessThan">
      <formula>#REF!</formula>
    </cfRule>
  </conditionalFormatting>
  <conditionalFormatting sqref="BR53:BT53">
    <cfRule type="cellIs" dxfId="248" priority="4138" operator="greaterThan">
      <formula>#REF!</formula>
    </cfRule>
  </conditionalFormatting>
  <conditionalFormatting sqref="BR53:BT54">
    <cfRule type="cellIs" dxfId="247" priority="4137" operator="lessThan">
      <formula>#REF!</formula>
    </cfRule>
  </conditionalFormatting>
  <conditionalFormatting sqref="BR54:BT55">
    <cfRule type="cellIs" dxfId="246" priority="4159" operator="lessThan">
      <formula>#REF!</formula>
    </cfRule>
    <cfRule type="cellIs" dxfId="245" priority="4160" operator="greaterThan">
      <formula>#REF!</formula>
    </cfRule>
  </conditionalFormatting>
  <conditionalFormatting sqref="BR55:BT55">
    <cfRule type="cellIs" dxfId="244" priority="4182" operator="greaterThan">
      <formula>#REF!</formula>
    </cfRule>
  </conditionalFormatting>
  <conditionalFormatting sqref="BR55:BT56">
    <cfRule type="cellIs" dxfId="243" priority="4181" operator="lessThan">
      <formula>#REF!</formula>
    </cfRule>
  </conditionalFormatting>
  <conditionalFormatting sqref="BR56:BT57">
    <cfRule type="cellIs" dxfId="242" priority="4204" operator="greaterThan">
      <formula>#REF!</formula>
    </cfRule>
    <cfRule type="cellIs" dxfId="241" priority="4203" operator="lessThan">
      <formula>#REF!</formula>
    </cfRule>
  </conditionalFormatting>
  <conditionalFormatting sqref="BR57:BT57">
    <cfRule type="cellIs" dxfId="240" priority="4225" operator="lessThan">
      <formula>#REF!</formula>
    </cfRule>
    <cfRule type="cellIs" dxfId="239" priority="4226" operator="greaterThan">
      <formula>#REF!</formula>
    </cfRule>
  </conditionalFormatting>
  <conditionalFormatting sqref="BR58:BT58">
    <cfRule type="cellIs" dxfId="238" priority="3720" operator="greaterThan">
      <formula>#REF!</formula>
    </cfRule>
    <cfRule type="cellIs" dxfId="237" priority="3719" operator="lessThan">
      <formula>#REF!</formula>
    </cfRule>
    <cfRule type="cellIs" dxfId="236" priority="3722" operator="greaterThan">
      <formula>#REF!</formula>
    </cfRule>
    <cfRule type="cellIs" dxfId="235" priority="3721" operator="lessThan">
      <formula>#REF!</formula>
    </cfRule>
  </conditionalFormatting>
  <conditionalFormatting sqref="BR59:BT59">
    <cfRule type="cellIs" dxfId="234" priority="4247" operator="lessThan">
      <formula>#REF!</formula>
    </cfRule>
    <cfRule type="cellIs" dxfId="233" priority="4248" operator="greaterThan">
      <formula>#REF!</formula>
    </cfRule>
  </conditionalFormatting>
  <conditionalFormatting sqref="BR59:BT60">
    <cfRule type="cellIs" dxfId="232" priority="3852" operator="greaterThan">
      <formula>#REF!</formula>
    </cfRule>
  </conditionalFormatting>
  <conditionalFormatting sqref="BR59:BT61">
    <cfRule type="cellIs" dxfId="231" priority="3851" operator="lessThan">
      <formula>#REF!</formula>
    </cfRule>
  </conditionalFormatting>
  <conditionalFormatting sqref="BR60:BT60">
    <cfRule type="cellIs" dxfId="230" priority="3850" operator="greaterThan">
      <formula>#REF!</formula>
    </cfRule>
    <cfRule type="cellIs" dxfId="229" priority="3849" operator="lessThan">
      <formula>#REF!</formula>
    </cfRule>
  </conditionalFormatting>
  <conditionalFormatting sqref="BR61:BT62">
    <cfRule type="cellIs" dxfId="228" priority="4269" operator="lessThan">
      <formula>#REF!</formula>
    </cfRule>
    <cfRule type="cellIs" dxfId="227" priority="4270" operator="greaterThan">
      <formula>#REF!</formula>
    </cfRule>
  </conditionalFormatting>
  <conditionalFormatting sqref="BR62:BT62">
    <cfRule type="cellIs" dxfId="226" priority="4292" operator="greaterThan">
      <formula>#REF!</formula>
    </cfRule>
  </conditionalFormatting>
  <conditionalFormatting sqref="BR62:BT63">
    <cfRule type="cellIs" dxfId="225" priority="4291" operator="lessThan">
      <formula>#REF!</formula>
    </cfRule>
  </conditionalFormatting>
  <conditionalFormatting sqref="BR63:BT64">
    <cfRule type="cellIs" dxfId="224" priority="4313" operator="lessThan">
      <formula>#REF!</formula>
    </cfRule>
    <cfRule type="cellIs" dxfId="223" priority="4314" operator="greaterThan">
      <formula>#REF!</formula>
    </cfRule>
  </conditionalFormatting>
  <conditionalFormatting sqref="BR64:BT64">
    <cfRule type="cellIs" dxfId="222" priority="4336" operator="greaterThan">
      <formula>#REF!</formula>
    </cfRule>
  </conditionalFormatting>
  <conditionalFormatting sqref="BR64:BT65">
    <cfRule type="cellIs" dxfId="221" priority="4335" operator="lessThan">
      <formula>#REF!</formula>
    </cfRule>
  </conditionalFormatting>
  <conditionalFormatting sqref="BR65:BT79">
    <cfRule type="cellIs" dxfId="220" priority="4357" operator="lessThan">
      <formula>#REF!</formula>
    </cfRule>
    <cfRule type="cellIs" dxfId="219" priority="4358" operator="greaterThan">
      <formula>#REF!</formula>
    </cfRule>
  </conditionalFormatting>
  <conditionalFormatting sqref="BR66:BT79">
    <cfRule type="cellIs" dxfId="218" priority="4380" operator="greaterThan">
      <formula>#REF!</formula>
    </cfRule>
  </conditionalFormatting>
  <conditionalFormatting sqref="BR66:BT80">
    <cfRule type="cellIs" dxfId="217" priority="4379" operator="lessThan">
      <formula>#REF!</formula>
    </cfRule>
  </conditionalFormatting>
  <conditionalFormatting sqref="BR80:BT84">
    <cfRule type="cellIs" dxfId="216" priority="4401" operator="lessThan">
      <formula>#REF!</formula>
    </cfRule>
    <cfRule type="cellIs" dxfId="215" priority="4402" operator="greaterThan">
      <formula>#REF!</formula>
    </cfRule>
  </conditionalFormatting>
  <conditionalFormatting sqref="BR81:BT84">
    <cfRule type="cellIs" dxfId="214" priority="4424" operator="greaterThan">
      <formula>#REF!</formula>
    </cfRule>
  </conditionalFormatting>
  <conditionalFormatting sqref="BR81:BT85">
    <cfRule type="cellIs" dxfId="213" priority="4423" operator="lessThan">
      <formula>#REF!</formula>
    </cfRule>
  </conditionalFormatting>
  <conditionalFormatting sqref="BR85:BT86">
    <cfRule type="cellIs" dxfId="212" priority="4445" operator="lessThan">
      <formula>#REF!</formula>
    </cfRule>
    <cfRule type="cellIs" dxfId="211" priority="4446" operator="greaterThan">
      <formula>#REF!</formula>
    </cfRule>
  </conditionalFormatting>
  <conditionalFormatting sqref="BR86:BT86">
    <cfRule type="cellIs" dxfId="210" priority="4468" operator="greaterThan">
      <formula>#REF!</formula>
    </cfRule>
  </conditionalFormatting>
  <conditionalFormatting sqref="BR86:BT87">
    <cfRule type="cellIs" dxfId="209" priority="4467" operator="lessThan">
      <formula>#REF!</formula>
    </cfRule>
  </conditionalFormatting>
  <conditionalFormatting sqref="BR87:BT88">
    <cfRule type="cellIs" dxfId="208" priority="4490" operator="greaterThan">
      <formula>#REF!</formula>
    </cfRule>
    <cfRule type="cellIs" dxfId="207" priority="4489" operator="lessThan">
      <formula>#REF!</formula>
    </cfRule>
  </conditionalFormatting>
  <conditionalFormatting sqref="BR88:BT88">
    <cfRule type="cellIs" dxfId="206" priority="4512" operator="greaterThan">
      <formula>#REF!</formula>
    </cfRule>
    <cfRule type="cellIs" dxfId="205" priority="4511" operator="lessThan">
      <formula>#REF!</formula>
    </cfRule>
  </conditionalFormatting>
  <conditionalFormatting sqref="BR5:BV5">
    <cfRule type="cellIs" dxfId="204" priority="3375" operator="greaterThan">
      <formula>#REF!</formula>
    </cfRule>
  </conditionalFormatting>
  <conditionalFormatting sqref="BR7:BV7">
    <cfRule type="cellIs" dxfId="203" priority="3419" operator="greaterThan">
      <formula>#REF!</formula>
    </cfRule>
  </conditionalFormatting>
  <conditionalFormatting sqref="BR24:BV24">
    <cfRule type="cellIs" dxfId="202" priority="3485" operator="greaterThan">
      <formula>#REF!</formula>
    </cfRule>
  </conditionalFormatting>
  <conditionalFormatting sqref="BR26:BV26">
    <cfRule type="cellIs" dxfId="201" priority="3529" operator="greaterThan">
      <formula>#REF!</formula>
    </cfRule>
  </conditionalFormatting>
  <conditionalFormatting sqref="BR28:BV28">
    <cfRule type="cellIs" dxfId="200" priority="3573" operator="greaterThan">
      <formula>#REF!</formula>
    </cfRule>
  </conditionalFormatting>
  <conditionalFormatting sqref="BR30:BV30">
    <cfRule type="cellIs" dxfId="199" priority="3617" operator="greaterThan">
      <formula>#REF!</formula>
    </cfRule>
  </conditionalFormatting>
  <conditionalFormatting sqref="BR32:BV32">
    <cfRule type="cellIs" dxfId="198" priority="3661" operator="greaterThan">
      <formula>#REF!</formula>
    </cfRule>
  </conditionalFormatting>
  <conditionalFormatting sqref="BR36:BV36">
    <cfRule type="cellIs" dxfId="197" priority="3740" operator="greaterThan">
      <formula>#REF!</formula>
    </cfRule>
  </conditionalFormatting>
  <conditionalFormatting sqref="BR38:BV38">
    <cfRule type="cellIs" dxfId="196" priority="3784" operator="greaterThan">
      <formula>#REF!</formula>
    </cfRule>
  </conditionalFormatting>
  <conditionalFormatting sqref="BR40:BV40">
    <cfRule type="cellIs" dxfId="195" priority="3828" operator="greaterThan">
      <formula>#REF!</formula>
    </cfRule>
  </conditionalFormatting>
  <conditionalFormatting sqref="BR42:BV42">
    <cfRule type="cellIs" dxfId="194" priority="3894" operator="greaterThan">
      <formula>#REF!</formula>
    </cfRule>
  </conditionalFormatting>
  <conditionalFormatting sqref="BR44:BV44">
    <cfRule type="cellIs" dxfId="193" priority="3938" operator="greaterThan">
      <formula>#REF!</formula>
    </cfRule>
  </conditionalFormatting>
  <conditionalFormatting sqref="BR46:BV46">
    <cfRule type="cellIs" dxfId="192" priority="3982" operator="greaterThan">
      <formula>#REF!</formula>
    </cfRule>
  </conditionalFormatting>
  <conditionalFormatting sqref="BR48:BV48">
    <cfRule type="cellIs" dxfId="191" priority="4026" operator="greaterThan">
      <formula>#REF!</formula>
    </cfRule>
  </conditionalFormatting>
  <conditionalFormatting sqref="BR50:BV50">
    <cfRule type="cellIs" dxfId="190" priority="4070" operator="greaterThan">
      <formula>#REF!</formula>
    </cfRule>
  </conditionalFormatting>
  <conditionalFormatting sqref="BR52:BV52">
    <cfRule type="cellIs" dxfId="189" priority="4114" operator="greaterThan">
      <formula>#REF!</formula>
    </cfRule>
  </conditionalFormatting>
  <conditionalFormatting sqref="BR54:BV54">
    <cfRule type="cellIs" dxfId="188" priority="4158" operator="greaterThan">
      <formula>#REF!</formula>
    </cfRule>
  </conditionalFormatting>
  <conditionalFormatting sqref="BR56:BV56">
    <cfRule type="cellIs" dxfId="187" priority="4202" operator="greaterThan">
      <formula>#REF!</formula>
    </cfRule>
  </conditionalFormatting>
  <conditionalFormatting sqref="BR61:BV61">
    <cfRule type="cellIs" dxfId="186" priority="4268" operator="greaterThan">
      <formula>#REF!</formula>
    </cfRule>
  </conditionalFormatting>
  <conditionalFormatting sqref="BR63:BV63">
    <cfRule type="cellIs" dxfId="185" priority="4312" operator="greaterThan">
      <formula>#REF!</formula>
    </cfRule>
  </conditionalFormatting>
  <conditionalFormatting sqref="BR65:BV65">
    <cfRule type="cellIs" dxfId="184" priority="4356" operator="greaterThan">
      <formula>#REF!</formula>
    </cfRule>
  </conditionalFormatting>
  <conditionalFormatting sqref="BR80:BV80">
    <cfRule type="cellIs" dxfId="183" priority="4400" operator="greaterThan">
      <formula>#REF!</formula>
    </cfRule>
  </conditionalFormatting>
  <conditionalFormatting sqref="BR85:BV85">
    <cfRule type="cellIs" dxfId="182" priority="4444" operator="greaterThan">
      <formula>#REF!</formula>
    </cfRule>
  </conditionalFormatting>
  <conditionalFormatting sqref="BR87:BV87">
    <cfRule type="cellIs" dxfId="181" priority="4488" operator="greaterThan">
      <formula>#REF!</formula>
    </cfRule>
  </conditionalFormatting>
  <conditionalFormatting sqref="BU3">
    <cfRule type="cellIs" dxfId="180" priority="3295" operator="lessThan">
      <formula>#REF!</formula>
    </cfRule>
  </conditionalFormatting>
  <conditionalFormatting sqref="BU4">
    <cfRule type="cellIs" dxfId="179" priority="3317" operator="lessThan">
      <formula>#REF!</formula>
    </cfRule>
  </conditionalFormatting>
  <conditionalFormatting sqref="BU5">
    <cfRule type="cellIs" dxfId="178" priority="3383" operator="lessThan">
      <formula>#REF!</formula>
    </cfRule>
  </conditionalFormatting>
  <conditionalFormatting sqref="BU6">
    <cfRule type="cellIs" dxfId="177" priority="3405" operator="lessThan">
      <formula>#REF!</formula>
    </cfRule>
  </conditionalFormatting>
  <conditionalFormatting sqref="BU7">
    <cfRule type="cellIs" dxfId="176" priority="3427" operator="lessThan">
      <formula>#REF!</formula>
    </cfRule>
  </conditionalFormatting>
  <conditionalFormatting sqref="BU8">
    <cfRule type="cellIs" dxfId="175" priority="3449" operator="lessThan">
      <formula>#REF!</formula>
    </cfRule>
  </conditionalFormatting>
  <conditionalFormatting sqref="BU9:BU22">
    <cfRule type="cellIs" dxfId="174" priority="3361" operator="lessThan">
      <formula>#REF!</formula>
    </cfRule>
  </conditionalFormatting>
  <conditionalFormatting sqref="BU23">
    <cfRule type="cellIs" dxfId="173" priority="3471" operator="lessThan">
      <formula>#REF!</formula>
    </cfRule>
  </conditionalFormatting>
  <conditionalFormatting sqref="BU24">
    <cfRule type="cellIs" dxfId="172" priority="3493" operator="lessThan">
      <formula>#REF!</formula>
    </cfRule>
  </conditionalFormatting>
  <conditionalFormatting sqref="BU25">
    <cfRule type="cellIs" dxfId="171" priority="3515" operator="lessThan">
      <formula>#REF!</formula>
    </cfRule>
  </conditionalFormatting>
  <conditionalFormatting sqref="BU26">
    <cfRule type="cellIs" dxfId="170" priority="3537" operator="lessThan">
      <formula>#REF!</formula>
    </cfRule>
  </conditionalFormatting>
  <conditionalFormatting sqref="BU27">
    <cfRule type="cellIs" dxfId="169" priority="3559" operator="lessThan">
      <formula>#REF!</formula>
    </cfRule>
  </conditionalFormatting>
  <conditionalFormatting sqref="BU28">
    <cfRule type="cellIs" dxfId="168" priority="3581" operator="lessThan">
      <formula>#REF!</formula>
    </cfRule>
  </conditionalFormatting>
  <conditionalFormatting sqref="BU29">
    <cfRule type="cellIs" dxfId="167" priority="3603" operator="lessThan">
      <formula>#REF!</formula>
    </cfRule>
  </conditionalFormatting>
  <conditionalFormatting sqref="BU30">
    <cfRule type="cellIs" dxfId="166" priority="3625" operator="lessThan">
      <formula>#REF!</formula>
    </cfRule>
  </conditionalFormatting>
  <conditionalFormatting sqref="BU31">
    <cfRule type="cellIs" dxfId="165" priority="3647" operator="lessThan">
      <formula>#REF!</formula>
    </cfRule>
  </conditionalFormatting>
  <conditionalFormatting sqref="BU32">
    <cfRule type="cellIs" dxfId="164" priority="3669" operator="lessThan">
      <formula>#REF!</formula>
    </cfRule>
  </conditionalFormatting>
  <conditionalFormatting sqref="BU33">
    <cfRule type="cellIs" dxfId="163" priority="3691" operator="lessThan">
      <formula>#REF!</formula>
    </cfRule>
  </conditionalFormatting>
  <conditionalFormatting sqref="BU34">
    <cfRule type="cellIs" dxfId="162" priority="3339" operator="lessThan">
      <formula>#REF!</formula>
    </cfRule>
  </conditionalFormatting>
  <conditionalFormatting sqref="BU35">
    <cfRule type="cellIs" dxfId="161" priority="3710" operator="lessThan">
      <formula>#REF!</formula>
    </cfRule>
  </conditionalFormatting>
  <conditionalFormatting sqref="BU36">
    <cfRule type="cellIs" dxfId="160" priority="3748" operator="lessThan">
      <formula>#REF!</formula>
    </cfRule>
  </conditionalFormatting>
  <conditionalFormatting sqref="BU37">
    <cfRule type="cellIs" dxfId="159" priority="3770" operator="lessThan">
      <formula>#REF!</formula>
    </cfRule>
  </conditionalFormatting>
  <conditionalFormatting sqref="BU38">
    <cfRule type="cellIs" dxfId="158" priority="3792" operator="lessThan">
      <formula>#REF!</formula>
    </cfRule>
  </conditionalFormatting>
  <conditionalFormatting sqref="BU39">
    <cfRule type="cellIs" dxfId="157" priority="3814" operator="lessThan">
      <formula>#REF!</formula>
    </cfRule>
  </conditionalFormatting>
  <conditionalFormatting sqref="BU40">
    <cfRule type="cellIs" dxfId="156" priority="3836" operator="lessThan">
      <formula>#REF!</formula>
    </cfRule>
  </conditionalFormatting>
  <conditionalFormatting sqref="BU41">
    <cfRule type="cellIs" dxfId="155" priority="3880" operator="lessThan">
      <formula>#REF!</formula>
    </cfRule>
  </conditionalFormatting>
  <conditionalFormatting sqref="BU42">
    <cfRule type="cellIs" dxfId="154" priority="3902" operator="lessThan">
      <formula>#REF!</formula>
    </cfRule>
  </conditionalFormatting>
  <conditionalFormatting sqref="BU43">
    <cfRule type="cellIs" dxfId="153" priority="3924" operator="lessThan">
      <formula>#REF!</formula>
    </cfRule>
  </conditionalFormatting>
  <conditionalFormatting sqref="BU44">
    <cfRule type="cellIs" dxfId="152" priority="3946" operator="lessThan">
      <formula>#REF!</formula>
    </cfRule>
  </conditionalFormatting>
  <conditionalFormatting sqref="BU45">
    <cfRule type="cellIs" dxfId="151" priority="3968" operator="lessThan">
      <formula>#REF!</formula>
    </cfRule>
  </conditionalFormatting>
  <conditionalFormatting sqref="BU46">
    <cfRule type="cellIs" dxfId="150" priority="3990" operator="lessThan">
      <formula>#REF!</formula>
    </cfRule>
  </conditionalFormatting>
  <conditionalFormatting sqref="BU47">
    <cfRule type="cellIs" dxfId="149" priority="4012" operator="lessThan">
      <formula>#REF!</formula>
    </cfRule>
  </conditionalFormatting>
  <conditionalFormatting sqref="BU48">
    <cfRule type="cellIs" dxfId="148" priority="4034" operator="lessThan">
      <formula>#REF!</formula>
    </cfRule>
  </conditionalFormatting>
  <conditionalFormatting sqref="BU49">
    <cfRule type="cellIs" dxfId="147" priority="4056" operator="lessThan">
      <formula>#REF!</formula>
    </cfRule>
  </conditionalFormatting>
  <conditionalFormatting sqref="BU50">
    <cfRule type="cellIs" dxfId="146" priority="4078" operator="lessThan">
      <formula>#REF!</formula>
    </cfRule>
  </conditionalFormatting>
  <conditionalFormatting sqref="BU51">
    <cfRule type="cellIs" dxfId="145" priority="4100" operator="lessThan">
      <formula>#REF!</formula>
    </cfRule>
  </conditionalFormatting>
  <conditionalFormatting sqref="BU52">
    <cfRule type="cellIs" dxfId="144" priority="4122" operator="lessThan">
      <formula>#REF!</formula>
    </cfRule>
  </conditionalFormatting>
  <conditionalFormatting sqref="BU53">
    <cfRule type="cellIs" dxfId="143" priority="4144" operator="lessThan">
      <formula>#REF!</formula>
    </cfRule>
  </conditionalFormatting>
  <conditionalFormatting sqref="BU54">
    <cfRule type="cellIs" dxfId="142" priority="4166" operator="lessThan">
      <formula>#REF!</formula>
    </cfRule>
  </conditionalFormatting>
  <conditionalFormatting sqref="BU55">
    <cfRule type="cellIs" dxfId="141" priority="4188" operator="lessThan">
      <formula>#REF!</formula>
    </cfRule>
  </conditionalFormatting>
  <conditionalFormatting sqref="BU56">
    <cfRule type="cellIs" dxfId="140" priority="4210" operator="lessThan">
      <formula>#REF!</formula>
    </cfRule>
  </conditionalFormatting>
  <conditionalFormatting sqref="BU57">
    <cfRule type="cellIs" dxfId="139" priority="4232" operator="lessThan">
      <formula>#REF!</formula>
    </cfRule>
  </conditionalFormatting>
  <conditionalFormatting sqref="BU58">
    <cfRule type="cellIs" dxfId="138" priority="3726" operator="lessThan">
      <formula>#REF!</formula>
    </cfRule>
  </conditionalFormatting>
  <conditionalFormatting sqref="BU59">
    <cfRule type="cellIs" dxfId="137" priority="4254" operator="lessThan">
      <formula>#REF!</formula>
    </cfRule>
  </conditionalFormatting>
  <conditionalFormatting sqref="BU60">
    <cfRule type="cellIs" dxfId="136" priority="3858" operator="lessThan">
      <formula>#REF!</formula>
    </cfRule>
  </conditionalFormatting>
  <conditionalFormatting sqref="BU61">
    <cfRule type="cellIs" dxfId="135" priority="4276" operator="lessThan">
      <formula>#REF!</formula>
    </cfRule>
  </conditionalFormatting>
  <conditionalFormatting sqref="BU62">
    <cfRule type="cellIs" dxfId="134" priority="4298" operator="lessThan">
      <formula>#REF!</formula>
    </cfRule>
  </conditionalFormatting>
  <conditionalFormatting sqref="BU63">
    <cfRule type="cellIs" dxfId="133" priority="4320" operator="lessThan">
      <formula>#REF!</formula>
    </cfRule>
  </conditionalFormatting>
  <conditionalFormatting sqref="BU64">
    <cfRule type="cellIs" dxfId="132" priority="4342" operator="lessThan">
      <formula>#REF!</formula>
    </cfRule>
  </conditionalFormatting>
  <conditionalFormatting sqref="BU65">
    <cfRule type="cellIs" dxfId="131" priority="4364" operator="lessThan">
      <formula>#REF!</formula>
    </cfRule>
  </conditionalFormatting>
  <conditionalFormatting sqref="BU66:BU79">
    <cfRule type="cellIs" dxfId="130" priority="4386" operator="lessThan">
      <formula>#REF!</formula>
    </cfRule>
  </conditionalFormatting>
  <conditionalFormatting sqref="BU80">
    <cfRule type="cellIs" dxfId="129" priority="4408" operator="lessThan">
      <formula>#REF!</formula>
    </cfRule>
  </conditionalFormatting>
  <conditionalFormatting sqref="BU81:BU84">
    <cfRule type="cellIs" dxfId="128" priority="4430" operator="lessThan">
      <formula>#REF!</formula>
    </cfRule>
  </conditionalFormatting>
  <conditionalFormatting sqref="BU85">
    <cfRule type="cellIs" dxfId="127" priority="4452" operator="lessThan">
      <formula>#REF!</formula>
    </cfRule>
  </conditionalFormatting>
  <conditionalFormatting sqref="BU86">
    <cfRule type="cellIs" dxfId="126" priority="4474" operator="lessThan">
      <formula>#REF!</formula>
    </cfRule>
  </conditionalFormatting>
  <conditionalFormatting sqref="BU87">
    <cfRule type="cellIs" dxfId="125" priority="4496" operator="lessThan">
      <formula>#REF!</formula>
    </cfRule>
  </conditionalFormatting>
  <conditionalFormatting sqref="BU88">
    <cfRule type="cellIs" dxfId="124" priority="4518" operator="lessThan">
      <formula>#REF!</formula>
    </cfRule>
  </conditionalFormatting>
  <conditionalFormatting sqref="BU3:BV3">
    <cfRule type="cellIs" dxfId="123" priority="3289" operator="greaterThan">
      <formula>#REF!</formula>
    </cfRule>
  </conditionalFormatting>
  <conditionalFormatting sqref="BU4:BV4">
    <cfRule type="cellIs" dxfId="122" priority="3315" operator="greaterThan">
      <formula>#REF!</formula>
    </cfRule>
  </conditionalFormatting>
  <conditionalFormatting sqref="BU6:BV6">
    <cfRule type="cellIs" dxfId="121" priority="3403" operator="greaterThan">
      <formula>#REF!</formula>
    </cfRule>
  </conditionalFormatting>
  <conditionalFormatting sqref="BU8:BV8">
    <cfRule type="cellIs" dxfId="120" priority="3447" operator="greaterThan">
      <formula>#REF!</formula>
    </cfRule>
  </conditionalFormatting>
  <conditionalFormatting sqref="BU9:BV22">
    <cfRule type="cellIs" dxfId="119" priority="3357" operator="greaterThan">
      <formula>#REF!</formula>
    </cfRule>
  </conditionalFormatting>
  <conditionalFormatting sqref="BU23:BV23">
    <cfRule type="cellIs" dxfId="118" priority="3469" operator="greaterThan">
      <formula>#REF!</formula>
    </cfRule>
  </conditionalFormatting>
  <conditionalFormatting sqref="BU25:BV25">
    <cfRule type="cellIs" dxfId="117" priority="3513" operator="greaterThan">
      <formula>#REF!</formula>
    </cfRule>
  </conditionalFormatting>
  <conditionalFormatting sqref="BU27:BV27">
    <cfRule type="cellIs" dxfId="116" priority="3557" operator="greaterThan">
      <formula>#REF!</formula>
    </cfRule>
  </conditionalFormatting>
  <conditionalFormatting sqref="BU29:BV29">
    <cfRule type="cellIs" dxfId="115" priority="3601" operator="greaterThan">
      <formula>#REF!</formula>
    </cfRule>
  </conditionalFormatting>
  <conditionalFormatting sqref="BU31:BV31">
    <cfRule type="cellIs" dxfId="114" priority="3645" operator="greaterThan">
      <formula>#REF!</formula>
    </cfRule>
  </conditionalFormatting>
  <conditionalFormatting sqref="BU33:BV33">
    <cfRule type="cellIs" dxfId="113" priority="3689" operator="greaterThan">
      <formula>#REF!</formula>
    </cfRule>
  </conditionalFormatting>
  <conditionalFormatting sqref="BU34:BV34">
    <cfRule type="cellIs" dxfId="112" priority="3335" operator="greaterThan">
      <formula>#REF!</formula>
    </cfRule>
  </conditionalFormatting>
  <conditionalFormatting sqref="BU35:BV35">
    <cfRule type="cellIs" dxfId="111" priority="3708" operator="greaterThan">
      <formula>#REF!</formula>
    </cfRule>
  </conditionalFormatting>
  <conditionalFormatting sqref="BU37:BV37">
    <cfRule type="cellIs" dxfId="110" priority="3768" operator="greaterThan">
      <formula>#REF!</formula>
    </cfRule>
  </conditionalFormatting>
  <conditionalFormatting sqref="BU39:BV39">
    <cfRule type="cellIs" dxfId="109" priority="3812" operator="greaterThan">
      <formula>#REF!</formula>
    </cfRule>
  </conditionalFormatting>
  <conditionalFormatting sqref="BU41:BV41">
    <cfRule type="cellIs" dxfId="108" priority="3878" operator="greaterThan">
      <formula>#REF!</formula>
    </cfRule>
  </conditionalFormatting>
  <conditionalFormatting sqref="BU43:BV43">
    <cfRule type="cellIs" dxfId="107" priority="3922" operator="greaterThan">
      <formula>#REF!</formula>
    </cfRule>
  </conditionalFormatting>
  <conditionalFormatting sqref="BU45:BV45">
    <cfRule type="cellIs" dxfId="106" priority="3966" operator="greaterThan">
      <formula>#REF!</formula>
    </cfRule>
  </conditionalFormatting>
  <conditionalFormatting sqref="BU47:BV47">
    <cfRule type="cellIs" dxfId="105" priority="4010" operator="greaterThan">
      <formula>#REF!</formula>
    </cfRule>
  </conditionalFormatting>
  <conditionalFormatting sqref="BU49:BV49">
    <cfRule type="cellIs" dxfId="104" priority="4054" operator="greaterThan">
      <formula>#REF!</formula>
    </cfRule>
  </conditionalFormatting>
  <conditionalFormatting sqref="BU51:BV51">
    <cfRule type="cellIs" dxfId="103" priority="4098" operator="greaterThan">
      <formula>#REF!</formula>
    </cfRule>
  </conditionalFormatting>
  <conditionalFormatting sqref="BU53:BV53">
    <cfRule type="cellIs" dxfId="102" priority="4142" operator="greaterThan">
      <formula>#REF!</formula>
    </cfRule>
  </conditionalFormatting>
  <conditionalFormatting sqref="BU55:BV55">
    <cfRule type="cellIs" dxfId="101" priority="4186" operator="greaterThan">
      <formula>#REF!</formula>
    </cfRule>
  </conditionalFormatting>
  <conditionalFormatting sqref="BU57:BV57">
    <cfRule type="cellIs" dxfId="100" priority="4230" operator="greaterThan">
      <formula>#REF!</formula>
    </cfRule>
  </conditionalFormatting>
  <conditionalFormatting sqref="BU58:BV58">
    <cfRule type="cellIs" dxfId="99" priority="3724" operator="greaterThan">
      <formula>#REF!</formula>
    </cfRule>
  </conditionalFormatting>
  <conditionalFormatting sqref="BU59:BV59">
    <cfRule type="cellIs" dxfId="98" priority="4252" operator="greaterThan">
      <formula>#REF!</formula>
    </cfRule>
  </conditionalFormatting>
  <conditionalFormatting sqref="BU60:BV60">
    <cfRule type="cellIs" dxfId="97" priority="3854" operator="greaterThan">
      <formula>#REF!</formula>
    </cfRule>
  </conditionalFormatting>
  <conditionalFormatting sqref="BU62:BV62">
    <cfRule type="cellIs" dxfId="96" priority="4296" operator="greaterThan">
      <formula>#REF!</formula>
    </cfRule>
  </conditionalFormatting>
  <conditionalFormatting sqref="BU64:BV64">
    <cfRule type="cellIs" dxfId="95" priority="4340" operator="greaterThan">
      <formula>#REF!</formula>
    </cfRule>
  </conditionalFormatting>
  <conditionalFormatting sqref="BU66:BV79">
    <cfRule type="cellIs" dxfId="94" priority="4384" operator="greaterThan">
      <formula>#REF!</formula>
    </cfRule>
  </conditionalFormatting>
  <conditionalFormatting sqref="BU81:BV84">
    <cfRule type="cellIs" dxfId="93" priority="4428" operator="greaterThan">
      <formula>#REF!</formula>
    </cfRule>
  </conditionalFormatting>
  <conditionalFormatting sqref="BU86:BV86">
    <cfRule type="cellIs" dxfId="92" priority="4472" operator="greaterThan">
      <formula>#REF!</formula>
    </cfRule>
  </conditionalFormatting>
  <conditionalFormatting sqref="BU88:BV88">
    <cfRule type="cellIs" dxfId="91" priority="4516" operator="greaterThan">
      <formula>#REF!</formula>
    </cfRule>
  </conditionalFormatting>
  <conditionalFormatting sqref="BV3">
    <cfRule type="cellIs" dxfId="90" priority="3288" operator="lessThan">
      <formula>#REF!</formula>
    </cfRule>
  </conditionalFormatting>
  <conditionalFormatting sqref="BV3:BV4">
    <cfRule type="cellIs" dxfId="89" priority="3291" operator="greaterThan">
      <formula>#REF!</formula>
    </cfRule>
    <cfRule type="cellIs" dxfId="88" priority="3290" operator="lessThan">
      <formula>#REF!</formula>
    </cfRule>
  </conditionalFormatting>
  <conditionalFormatting sqref="BV4:BV5">
    <cfRule type="cellIs" dxfId="87" priority="3314" operator="lessThan">
      <formula>#REF!</formula>
    </cfRule>
  </conditionalFormatting>
  <conditionalFormatting sqref="BV5:BV6">
    <cfRule type="cellIs" dxfId="86" priority="3381" operator="greaterThan">
      <formula>#REF!</formula>
    </cfRule>
    <cfRule type="cellIs" dxfId="85" priority="3380" operator="lessThan">
      <formula>#REF!</formula>
    </cfRule>
  </conditionalFormatting>
  <conditionalFormatting sqref="BV6:BV7">
    <cfRule type="cellIs" dxfId="84" priority="3402" operator="lessThan">
      <formula>#REF!</formula>
    </cfRule>
  </conditionalFormatting>
  <conditionalFormatting sqref="BV7:BV8">
    <cfRule type="cellIs" dxfId="83" priority="3424" operator="lessThan">
      <formula>#REF!</formula>
    </cfRule>
    <cfRule type="cellIs" dxfId="82" priority="3425" operator="greaterThan">
      <formula>#REF!</formula>
    </cfRule>
  </conditionalFormatting>
  <conditionalFormatting sqref="BV8">
    <cfRule type="cellIs" dxfId="81" priority="3446" operator="lessThan">
      <formula>#REF!</formula>
    </cfRule>
  </conditionalFormatting>
  <conditionalFormatting sqref="BV9:BV22">
    <cfRule type="cellIs" dxfId="80" priority="3356" operator="lessThan">
      <formula>#REF!</formula>
    </cfRule>
  </conditionalFormatting>
  <conditionalFormatting sqref="BV9:BV23">
    <cfRule type="cellIs" dxfId="79" priority="3359" operator="greaterThan">
      <formula>#REF!</formula>
    </cfRule>
    <cfRule type="cellIs" dxfId="78" priority="3358" operator="lessThan">
      <formula>#REF!</formula>
    </cfRule>
  </conditionalFormatting>
  <conditionalFormatting sqref="BV23:BV24">
    <cfRule type="cellIs" dxfId="77" priority="3468" operator="lessThan">
      <formula>#REF!</formula>
    </cfRule>
  </conditionalFormatting>
  <conditionalFormatting sqref="BV24:BV25">
    <cfRule type="cellIs" dxfId="76" priority="3491" operator="greaterThan">
      <formula>#REF!</formula>
    </cfRule>
    <cfRule type="cellIs" dxfId="75" priority="3490" operator="lessThan">
      <formula>#REF!</formula>
    </cfRule>
  </conditionalFormatting>
  <conditionalFormatting sqref="BV25:BV26">
    <cfRule type="cellIs" dxfId="74" priority="3512" operator="lessThan">
      <formula>#REF!</formula>
    </cfRule>
  </conditionalFormatting>
  <conditionalFormatting sqref="BV26:BV27">
    <cfRule type="cellIs" dxfId="73" priority="3535" operator="greaterThan">
      <formula>#REF!</formula>
    </cfRule>
    <cfRule type="cellIs" dxfId="72" priority="3534" operator="lessThan">
      <formula>#REF!</formula>
    </cfRule>
  </conditionalFormatting>
  <conditionalFormatting sqref="BV27:BV28">
    <cfRule type="cellIs" dxfId="71" priority="3556" operator="lessThan">
      <formula>#REF!</formula>
    </cfRule>
  </conditionalFormatting>
  <conditionalFormatting sqref="BV28:BV29">
    <cfRule type="cellIs" dxfId="70" priority="3578" operator="lessThan">
      <formula>#REF!</formula>
    </cfRule>
    <cfRule type="cellIs" dxfId="69" priority="3579" operator="greaterThan">
      <formula>#REF!</formula>
    </cfRule>
  </conditionalFormatting>
  <conditionalFormatting sqref="BV29:BV30">
    <cfRule type="cellIs" dxfId="68" priority="3600" operator="lessThan">
      <formula>#REF!</formula>
    </cfRule>
  </conditionalFormatting>
  <conditionalFormatting sqref="BV30:BV31">
    <cfRule type="cellIs" dxfId="67" priority="3622" operator="lessThan">
      <formula>#REF!</formula>
    </cfRule>
    <cfRule type="cellIs" dxfId="66" priority="3623" operator="greaterThan">
      <formula>#REF!</formula>
    </cfRule>
  </conditionalFormatting>
  <conditionalFormatting sqref="BV31:BV32">
    <cfRule type="cellIs" dxfId="65" priority="3644" operator="lessThan">
      <formula>#REF!</formula>
    </cfRule>
  </conditionalFormatting>
  <conditionalFormatting sqref="BV32:BV33">
    <cfRule type="cellIs" dxfId="64" priority="3667" operator="greaterThan">
      <formula>#REF!</formula>
    </cfRule>
    <cfRule type="cellIs" dxfId="63" priority="3666" operator="lessThan">
      <formula>#REF!</formula>
    </cfRule>
  </conditionalFormatting>
  <conditionalFormatting sqref="BV33">
    <cfRule type="cellIs" dxfId="62" priority="3688" operator="lessThan">
      <formula>#REF!</formula>
    </cfRule>
  </conditionalFormatting>
  <conditionalFormatting sqref="BV34">
    <cfRule type="cellIs" dxfId="61" priority="3334" operator="lessThan">
      <formula>#REF!</formula>
    </cfRule>
  </conditionalFormatting>
  <conditionalFormatting sqref="BV34:BV35">
    <cfRule type="cellIs" dxfId="60" priority="3337" operator="greaterThan">
      <formula>#REF!</formula>
    </cfRule>
    <cfRule type="cellIs" dxfId="59" priority="3336" operator="lessThan">
      <formula>#REF!</formula>
    </cfRule>
  </conditionalFormatting>
  <conditionalFormatting sqref="BV35:BV36">
    <cfRule type="cellIs" dxfId="58" priority="3707" operator="lessThan">
      <formula>#REF!</formula>
    </cfRule>
  </conditionalFormatting>
  <conditionalFormatting sqref="BV36:BV37">
    <cfRule type="cellIs" dxfId="57" priority="3745" operator="lessThan">
      <formula>#REF!</formula>
    </cfRule>
    <cfRule type="cellIs" dxfId="56" priority="3746" operator="greaterThan">
      <formula>#REF!</formula>
    </cfRule>
  </conditionalFormatting>
  <conditionalFormatting sqref="BV37:BV38">
    <cfRule type="cellIs" dxfId="55" priority="3767" operator="lessThan">
      <formula>#REF!</formula>
    </cfRule>
  </conditionalFormatting>
  <conditionalFormatting sqref="BV38:BV39">
    <cfRule type="cellIs" dxfId="54" priority="3790" operator="greaterThan">
      <formula>#REF!</formula>
    </cfRule>
    <cfRule type="cellIs" dxfId="53" priority="3789" operator="lessThan">
      <formula>#REF!</formula>
    </cfRule>
  </conditionalFormatting>
  <conditionalFormatting sqref="BV39:BV40">
    <cfRule type="cellIs" dxfId="52" priority="3811" operator="lessThan">
      <formula>#REF!</formula>
    </cfRule>
  </conditionalFormatting>
  <conditionalFormatting sqref="BV40:BV41">
    <cfRule type="cellIs" dxfId="51" priority="3833" operator="lessThan">
      <formula>#REF!</formula>
    </cfRule>
    <cfRule type="cellIs" dxfId="50" priority="3834" operator="greaterThan">
      <formula>#REF!</formula>
    </cfRule>
  </conditionalFormatting>
  <conditionalFormatting sqref="BV41:BV42">
    <cfRule type="cellIs" dxfId="49" priority="3877" operator="lessThan">
      <formula>#REF!</formula>
    </cfRule>
  </conditionalFormatting>
  <conditionalFormatting sqref="BV42:BV43">
    <cfRule type="cellIs" dxfId="48" priority="3899" operator="lessThan">
      <formula>#REF!</formula>
    </cfRule>
    <cfRule type="cellIs" dxfId="47" priority="3900" operator="greaterThan">
      <formula>#REF!</formula>
    </cfRule>
  </conditionalFormatting>
  <conditionalFormatting sqref="BV43:BV44">
    <cfRule type="cellIs" dxfId="46" priority="3921" operator="lessThan">
      <formula>#REF!</formula>
    </cfRule>
  </conditionalFormatting>
  <conditionalFormatting sqref="BV44:BV45">
    <cfRule type="cellIs" dxfId="45" priority="3943" operator="lessThan">
      <formula>#REF!</formula>
    </cfRule>
    <cfRule type="cellIs" dxfId="44" priority="3944" operator="greaterThan">
      <formula>#REF!</formula>
    </cfRule>
  </conditionalFormatting>
  <conditionalFormatting sqref="BV45:BV46">
    <cfRule type="cellIs" dxfId="43" priority="3965" operator="lessThan">
      <formula>#REF!</formula>
    </cfRule>
  </conditionalFormatting>
  <conditionalFormatting sqref="BV46:BV47">
    <cfRule type="cellIs" dxfId="42" priority="3988" operator="greaterThan">
      <formula>#REF!</formula>
    </cfRule>
    <cfRule type="cellIs" dxfId="41" priority="3987" operator="lessThan">
      <formula>#REF!</formula>
    </cfRule>
  </conditionalFormatting>
  <conditionalFormatting sqref="BV47:BV48">
    <cfRule type="cellIs" dxfId="40" priority="4009" operator="lessThan">
      <formula>#REF!</formula>
    </cfRule>
  </conditionalFormatting>
  <conditionalFormatting sqref="BV48:BV49">
    <cfRule type="cellIs" dxfId="39" priority="4032" operator="greaterThan">
      <formula>#REF!</formula>
    </cfRule>
    <cfRule type="cellIs" dxfId="38" priority="4031" operator="lessThan">
      <formula>#REF!</formula>
    </cfRule>
  </conditionalFormatting>
  <conditionalFormatting sqref="BV49:BV50">
    <cfRule type="cellIs" dxfId="37" priority="4053" operator="lessThan">
      <formula>#REF!</formula>
    </cfRule>
  </conditionalFormatting>
  <conditionalFormatting sqref="BV50:BV51">
    <cfRule type="cellIs" dxfId="36" priority="4076" operator="greaterThan">
      <formula>#REF!</formula>
    </cfRule>
    <cfRule type="cellIs" dxfId="35" priority="4075" operator="lessThan">
      <formula>#REF!</formula>
    </cfRule>
  </conditionalFormatting>
  <conditionalFormatting sqref="BV51:BV52">
    <cfRule type="cellIs" dxfId="34" priority="4097" operator="lessThan">
      <formula>#REF!</formula>
    </cfRule>
  </conditionalFormatting>
  <conditionalFormatting sqref="BV52:BV53">
    <cfRule type="cellIs" dxfId="33" priority="4119" operator="lessThan">
      <formula>#REF!</formula>
    </cfRule>
    <cfRule type="cellIs" dxfId="32" priority="4120" operator="greaterThan">
      <formula>#REF!</formula>
    </cfRule>
  </conditionalFormatting>
  <conditionalFormatting sqref="BV53:BV54">
    <cfRule type="cellIs" dxfId="31" priority="4141" operator="lessThan">
      <formula>#REF!</formula>
    </cfRule>
  </conditionalFormatting>
  <conditionalFormatting sqref="BV54:BV55">
    <cfRule type="cellIs" dxfId="30" priority="4163" operator="lessThan">
      <formula>#REF!</formula>
    </cfRule>
    <cfRule type="cellIs" dxfId="29" priority="4164" operator="greaterThan">
      <formula>#REF!</formula>
    </cfRule>
  </conditionalFormatting>
  <conditionalFormatting sqref="BV55:BV56">
    <cfRule type="cellIs" dxfId="28" priority="4185" operator="lessThan">
      <formula>#REF!</formula>
    </cfRule>
  </conditionalFormatting>
  <conditionalFormatting sqref="BV56:BV57">
    <cfRule type="cellIs" dxfId="27" priority="4207" operator="lessThan">
      <formula>#REF!</formula>
    </cfRule>
    <cfRule type="cellIs" dxfId="26" priority="4208" operator="greaterThan">
      <formula>#REF!</formula>
    </cfRule>
  </conditionalFormatting>
  <conditionalFormatting sqref="BV57">
    <cfRule type="cellIs" dxfId="25" priority="4229" operator="lessThan">
      <formula>#REF!</formula>
    </cfRule>
  </conditionalFormatting>
  <conditionalFormatting sqref="BV58">
    <cfRule type="cellIs" dxfId="24" priority="3723" operator="lessThan">
      <formula>#REF!</formula>
    </cfRule>
    <cfRule type="cellIs" dxfId="23" priority="3292" operator="lessThan">
      <formula>#REF!</formula>
    </cfRule>
    <cfRule type="cellIs" dxfId="22" priority="3293" operator="greaterThan">
      <formula>#REF!</formula>
    </cfRule>
  </conditionalFormatting>
  <conditionalFormatting sqref="BV59">
    <cfRule type="cellIs" dxfId="21" priority="4251" operator="lessThan">
      <formula>#REF!</formula>
    </cfRule>
  </conditionalFormatting>
  <conditionalFormatting sqref="BV59:BV60">
    <cfRule type="cellIs" dxfId="20" priority="3856" operator="greaterThan">
      <formula>#REF!</formula>
    </cfRule>
  </conditionalFormatting>
  <conditionalFormatting sqref="BV59:BV61">
    <cfRule type="cellIs" dxfId="19" priority="3855" operator="lessThan">
      <formula>#REF!</formula>
    </cfRule>
  </conditionalFormatting>
  <conditionalFormatting sqref="BV60">
    <cfRule type="cellIs" dxfId="18" priority="3853" operator="lessThan">
      <formula>#REF!</formula>
    </cfRule>
  </conditionalFormatting>
  <conditionalFormatting sqref="BV61:BV62">
    <cfRule type="cellIs" dxfId="17" priority="4274" operator="greaterThan">
      <formula>#REF!</formula>
    </cfRule>
    <cfRule type="cellIs" dxfId="16" priority="4273" operator="lessThan">
      <formula>#REF!</formula>
    </cfRule>
  </conditionalFormatting>
  <conditionalFormatting sqref="BV62:BV63">
    <cfRule type="cellIs" dxfId="15" priority="4295" operator="lessThan">
      <formula>#REF!</formula>
    </cfRule>
  </conditionalFormatting>
  <conditionalFormatting sqref="BV63:BV64">
    <cfRule type="cellIs" dxfId="14" priority="4317" operator="lessThan">
      <formula>#REF!</formula>
    </cfRule>
    <cfRule type="cellIs" dxfId="13" priority="4318" operator="greaterThan">
      <formula>#REF!</formula>
    </cfRule>
  </conditionalFormatting>
  <conditionalFormatting sqref="BV64:BV65">
    <cfRule type="cellIs" dxfId="12" priority="4339" operator="lessThan">
      <formula>#REF!</formula>
    </cfRule>
  </conditionalFormatting>
  <conditionalFormatting sqref="BV65:BV79">
    <cfRule type="cellIs" dxfId="11" priority="4361" operator="lessThan">
      <formula>#REF!</formula>
    </cfRule>
    <cfRule type="cellIs" dxfId="10" priority="4362" operator="greaterThan">
      <formula>#REF!</formula>
    </cfRule>
  </conditionalFormatting>
  <conditionalFormatting sqref="BV66:BV80">
    <cfRule type="cellIs" dxfId="9" priority="4383" operator="lessThan">
      <formula>#REF!</formula>
    </cfRule>
  </conditionalFormatting>
  <conditionalFormatting sqref="BV80:BV84">
    <cfRule type="cellIs" dxfId="8" priority="4406" operator="greaterThan">
      <formula>#REF!</formula>
    </cfRule>
    <cfRule type="cellIs" dxfId="7" priority="4405" operator="lessThan">
      <formula>#REF!</formula>
    </cfRule>
  </conditionalFormatting>
  <conditionalFormatting sqref="BV81:BV85">
    <cfRule type="cellIs" dxfId="6" priority="4427" operator="lessThan">
      <formula>#REF!</formula>
    </cfRule>
  </conditionalFormatting>
  <conditionalFormatting sqref="BV85:BV86">
    <cfRule type="cellIs" dxfId="5" priority="4449" operator="lessThan">
      <formula>#REF!</formula>
    </cfRule>
    <cfRule type="cellIs" dxfId="4" priority="4450" operator="greaterThan">
      <formula>#REF!</formula>
    </cfRule>
  </conditionalFormatting>
  <conditionalFormatting sqref="BV86:BV87">
    <cfRule type="cellIs" dxfId="3" priority="4471" operator="lessThan">
      <formula>#REF!</formula>
    </cfRule>
  </conditionalFormatting>
  <conditionalFormatting sqref="BV87:BV88">
    <cfRule type="cellIs" dxfId="2" priority="4494" operator="greaterThan">
      <formula>#REF!</formula>
    </cfRule>
    <cfRule type="cellIs" dxfId="1" priority="4493" operator="lessThan">
      <formula>#REF!</formula>
    </cfRule>
  </conditionalFormatting>
  <conditionalFormatting sqref="BV88">
    <cfRule type="cellIs" dxfId="0" priority="4515" operator="lessThan">
      <formula>#REF!</formula>
    </cfRule>
  </conditionalFormatting>
  <pageMargins left="0.7" right="0.7" top="0.75" bottom="0.75" header="0" footer="0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7"/>
  <sheetViews>
    <sheetView rightToLeft="1" topLeftCell="A23" workbookViewId="0">
      <selection activeCell="I33" sqref="I33"/>
    </sheetView>
  </sheetViews>
  <sheetFormatPr defaultColWidth="12.59765625" defaultRowHeight="15" customHeight="1" x14ac:dyDescent="0.25"/>
  <cols>
    <col min="1" max="1" width="20" customWidth="1"/>
    <col min="2" max="2" width="16" customWidth="1"/>
    <col min="3" max="3" width="14.59765625" customWidth="1"/>
    <col min="4" max="6" width="8.59765625" customWidth="1"/>
    <col min="7" max="7" width="8.69921875" customWidth="1"/>
    <col min="8" max="8" width="4.19921875" customWidth="1"/>
    <col min="9" max="9" width="19.8984375" customWidth="1"/>
    <col min="10" max="10" width="15.19921875" customWidth="1"/>
    <col min="11" max="11" width="12.19921875" customWidth="1"/>
    <col min="12" max="12" width="11.5" customWidth="1"/>
    <col min="13" max="13" width="12.69921875" customWidth="1"/>
    <col min="14" max="26" width="8.59765625" customWidth="1"/>
  </cols>
  <sheetData>
    <row r="1" spans="1:6" ht="13.5" customHeight="1" x14ac:dyDescent="0.25">
      <c r="A1" s="1041" t="s">
        <v>428</v>
      </c>
      <c r="B1" s="1041"/>
      <c r="C1" s="1041"/>
      <c r="D1" s="1041"/>
      <c r="E1" s="1041"/>
      <c r="F1" s="1041" t="s">
        <v>429</v>
      </c>
    </row>
    <row r="2" spans="1:6" ht="13.5" customHeight="1" x14ac:dyDescent="0.25">
      <c r="A2" s="1024" t="s">
        <v>430</v>
      </c>
      <c r="B2" s="1024"/>
      <c r="C2" s="1024"/>
      <c r="D2" s="1024"/>
      <c r="E2" s="1024"/>
      <c r="F2" s="1042">
        <v>0.01</v>
      </c>
    </row>
    <row r="3" spans="1:6" ht="13.5" customHeight="1" x14ac:dyDescent="0.25">
      <c r="A3" s="1024" t="s">
        <v>431</v>
      </c>
      <c r="B3" s="1024"/>
      <c r="C3" s="1024"/>
      <c r="D3" s="1024"/>
      <c r="E3" s="1024"/>
      <c r="F3" s="1042">
        <v>0.02</v>
      </c>
    </row>
    <row r="4" spans="1:6" ht="13.5" customHeight="1" x14ac:dyDescent="0.25">
      <c r="A4" s="1024"/>
      <c r="B4" s="1024"/>
      <c r="C4" s="1024"/>
      <c r="D4" s="1024"/>
      <c r="E4" s="1024"/>
      <c r="F4" s="1042">
        <v>0.03</v>
      </c>
    </row>
    <row r="5" spans="1:6" ht="9" customHeight="1" x14ac:dyDescent="0.25">
      <c r="A5" s="1024"/>
      <c r="B5" s="1024"/>
      <c r="C5" s="1024"/>
      <c r="D5" s="1024"/>
      <c r="E5" s="1024"/>
      <c r="F5" s="1042">
        <v>0.04</v>
      </c>
    </row>
    <row r="6" spans="1:6" ht="13.5" customHeight="1" x14ac:dyDescent="0.25">
      <c r="A6" s="1024" t="s">
        <v>432</v>
      </c>
      <c r="B6" s="1024"/>
      <c r="C6" s="1024"/>
      <c r="D6" s="1024">
        <v>1</v>
      </c>
      <c r="E6" s="1024"/>
      <c r="F6" s="1042">
        <v>0.05</v>
      </c>
    </row>
    <row r="7" spans="1:6" ht="13.5" customHeight="1" x14ac:dyDescent="0.25">
      <c r="A7" s="1024" t="s">
        <v>433</v>
      </c>
      <c r="B7" s="1024"/>
      <c r="C7" s="1024"/>
      <c r="D7" s="1024">
        <v>2</v>
      </c>
      <c r="E7" s="1024"/>
      <c r="F7" s="1024"/>
    </row>
    <row r="8" spans="1:6" ht="13.5" customHeight="1" x14ac:dyDescent="0.25">
      <c r="A8" s="1024" t="s">
        <v>434</v>
      </c>
      <c r="B8" s="1024"/>
      <c r="C8" s="1024"/>
      <c r="D8" s="1024">
        <v>3</v>
      </c>
      <c r="E8" s="1024"/>
      <c r="F8" s="1024"/>
    </row>
    <row r="9" spans="1:6" ht="56.25" customHeight="1" x14ac:dyDescent="0.25">
      <c r="A9" s="1024" t="s">
        <v>435</v>
      </c>
      <c r="B9" s="1024"/>
      <c r="C9" s="1024"/>
      <c r="D9" s="1024">
        <v>4</v>
      </c>
      <c r="E9" s="1024"/>
      <c r="F9" s="1024"/>
    </row>
    <row r="10" spans="1:6" ht="15.75" customHeight="1" x14ac:dyDescent="0.25">
      <c r="A10" s="1024" t="s">
        <v>436</v>
      </c>
      <c r="B10" s="1024"/>
      <c r="C10" s="1024"/>
      <c r="D10" s="1024">
        <v>5</v>
      </c>
      <c r="E10" s="1024"/>
      <c r="F10" s="1024"/>
    </row>
    <row r="11" spans="1:6" ht="15.75" customHeight="1" x14ac:dyDescent="0.25">
      <c r="A11" s="1024" t="s">
        <v>437</v>
      </c>
      <c r="B11" s="1024"/>
      <c r="C11" s="1024"/>
      <c r="D11" s="1024">
        <v>6</v>
      </c>
      <c r="E11" s="1024"/>
      <c r="F11" s="1024"/>
    </row>
    <row r="12" spans="1:6" ht="15.75" customHeight="1" x14ac:dyDescent="0.25">
      <c r="A12" s="1024" t="s">
        <v>438</v>
      </c>
      <c r="B12" s="1024"/>
      <c r="C12" s="1024"/>
      <c r="D12" s="1024">
        <v>7</v>
      </c>
      <c r="E12" s="1024"/>
      <c r="F12" s="1024"/>
    </row>
    <row r="13" spans="1:6" ht="15.75" customHeight="1" x14ac:dyDescent="0.25">
      <c r="A13" s="1024" t="s">
        <v>439</v>
      </c>
      <c r="B13" s="1024"/>
      <c r="C13" s="1024"/>
      <c r="D13" s="1024">
        <v>8</v>
      </c>
      <c r="E13" s="1024"/>
      <c r="F13" s="1024"/>
    </row>
    <row r="14" spans="1:6" ht="15.75" customHeight="1" x14ac:dyDescent="0.25">
      <c r="A14" s="1024" t="s">
        <v>440</v>
      </c>
      <c r="B14" s="1024"/>
      <c r="C14" s="1024"/>
      <c r="D14" s="1024">
        <v>9</v>
      </c>
      <c r="E14" s="1024"/>
      <c r="F14" s="1024"/>
    </row>
    <row r="15" spans="1:6" ht="15.75" customHeight="1" x14ac:dyDescent="0.25">
      <c r="A15" s="1024" t="s">
        <v>441</v>
      </c>
      <c r="B15" s="1024"/>
      <c r="C15" s="1024"/>
      <c r="D15" s="1024">
        <v>10</v>
      </c>
      <c r="E15" s="1024"/>
      <c r="F15" s="1024"/>
    </row>
    <row r="16" spans="1:6" ht="15.75" customHeight="1" x14ac:dyDescent="0.25">
      <c r="A16" s="1024" t="s">
        <v>442</v>
      </c>
      <c r="B16" s="1024"/>
      <c r="C16" s="1024"/>
      <c r="D16" s="1024"/>
      <c r="E16" s="1024"/>
      <c r="F16" s="1024"/>
    </row>
    <row r="17" spans="1:6" ht="15.75" customHeight="1" x14ac:dyDescent="0.25">
      <c r="A17" s="1024"/>
      <c r="B17" s="1024"/>
      <c r="C17" s="1024"/>
      <c r="D17" s="1024"/>
      <c r="E17" s="1024"/>
      <c r="F17" s="1024"/>
    </row>
    <row r="18" spans="1:6" ht="15.75" customHeight="1" x14ac:dyDescent="0.25">
      <c r="A18" s="1024"/>
      <c r="B18" s="1024"/>
      <c r="C18" s="1024"/>
      <c r="D18" s="1024"/>
      <c r="E18" s="1024"/>
      <c r="F18" s="1024"/>
    </row>
    <row r="19" spans="1:6" ht="18" customHeight="1" x14ac:dyDescent="0.25">
      <c r="A19" s="1024"/>
      <c r="B19" s="1024"/>
      <c r="C19" s="1024"/>
      <c r="D19" s="1024"/>
      <c r="E19" s="1024"/>
      <c r="F19" s="1024"/>
    </row>
    <row r="20" spans="1:6" ht="18" customHeight="1" x14ac:dyDescent="0.25">
      <c r="A20" s="1024"/>
      <c r="B20" s="1024"/>
      <c r="C20" s="1024"/>
      <c r="D20" s="1024"/>
      <c r="E20" s="1024"/>
      <c r="F20" s="1024"/>
    </row>
    <row r="21" spans="1:6" ht="28.5" customHeight="1" x14ac:dyDescent="0.25">
      <c r="A21" s="1024"/>
      <c r="B21" s="1024"/>
      <c r="C21" s="1024"/>
      <c r="D21" s="1024"/>
      <c r="E21" s="1024"/>
      <c r="F21" s="1024"/>
    </row>
    <row r="22" spans="1:6" ht="27.75" customHeight="1" x14ac:dyDescent="0.25">
      <c r="A22" s="1024"/>
      <c r="B22" s="1024"/>
      <c r="C22" s="1024"/>
      <c r="D22" s="1024"/>
      <c r="E22" s="1024"/>
      <c r="F22" s="1024"/>
    </row>
    <row r="23" spans="1:6" ht="18" customHeight="1" x14ac:dyDescent="0.25">
      <c r="A23" s="1024" t="s">
        <v>443</v>
      </c>
      <c r="B23" s="1024"/>
      <c r="C23" s="1024"/>
      <c r="D23" s="1024"/>
      <c r="E23" s="1024"/>
      <c r="F23" s="1024"/>
    </row>
    <row r="24" spans="1:6" ht="18" customHeight="1" x14ac:dyDescent="0.25">
      <c r="A24" s="1024" t="s">
        <v>444</v>
      </c>
      <c r="B24" s="1024"/>
      <c r="C24" s="1024"/>
      <c r="D24" s="1024"/>
      <c r="E24" s="1024"/>
      <c r="F24" s="1024"/>
    </row>
    <row r="25" spans="1:6" ht="18" customHeight="1" x14ac:dyDescent="0.25">
      <c r="A25" s="1024" t="s">
        <v>445</v>
      </c>
      <c r="B25" s="1024"/>
      <c r="C25" s="1024"/>
      <c r="D25" s="1024"/>
      <c r="E25" s="1024"/>
      <c r="F25" s="1024"/>
    </row>
    <row r="26" spans="1:6" ht="18" customHeight="1" x14ac:dyDescent="0.25">
      <c r="A26" s="1024"/>
      <c r="B26" s="1024"/>
      <c r="C26" s="1024"/>
      <c r="D26" s="1024"/>
      <c r="E26" s="1024"/>
      <c r="F26" s="1024"/>
    </row>
    <row r="27" spans="1:6" ht="15" customHeight="1" x14ac:dyDescent="0.25">
      <c r="A27" s="1024"/>
      <c r="B27" s="1024"/>
      <c r="C27" s="1024"/>
      <c r="D27" s="1024"/>
      <c r="E27" s="1024"/>
      <c r="F27" s="1024"/>
    </row>
    <row r="28" spans="1:6" ht="48" customHeight="1" x14ac:dyDescent="0.25">
      <c r="A28" s="1024" t="s">
        <v>446</v>
      </c>
      <c r="B28" s="1024"/>
      <c r="C28" s="1024"/>
      <c r="D28" s="1024"/>
      <c r="E28" s="1024"/>
      <c r="F28" s="1024"/>
    </row>
    <row r="29" spans="1:6" ht="18" customHeight="1" x14ac:dyDescent="0.25">
      <c r="A29" s="1043" t="s">
        <v>447</v>
      </c>
      <c r="B29" s="1024"/>
      <c r="C29" s="1024"/>
      <c r="D29" s="1024"/>
      <c r="E29" s="1024"/>
      <c r="F29" s="1024"/>
    </row>
    <row r="30" spans="1:6" ht="18" customHeight="1" x14ac:dyDescent="0.25">
      <c r="A30" s="1043" t="s">
        <v>448</v>
      </c>
      <c r="B30" s="1024"/>
      <c r="C30" s="1024"/>
      <c r="D30" s="1024"/>
      <c r="E30" s="1024"/>
      <c r="F30" s="1024"/>
    </row>
    <row r="31" spans="1:6" ht="15.75" customHeight="1" x14ac:dyDescent="0.25">
      <c r="A31" s="1043" t="s">
        <v>449</v>
      </c>
      <c r="B31" s="1024"/>
      <c r="C31" s="1024"/>
      <c r="D31" s="1024"/>
      <c r="E31" s="1024"/>
      <c r="F31" s="1024"/>
    </row>
    <row r="32" spans="1:6" ht="18" customHeight="1" x14ac:dyDescent="0.25">
      <c r="A32" s="1043" t="s">
        <v>450</v>
      </c>
      <c r="B32" s="1024"/>
      <c r="C32" s="1024"/>
      <c r="D32" s="1024"/>
      <c r="E32" s="1024"/>
      <c r="F32" s="1024"/>
    </row>
    <row r="33" spans="1:6" ht="18" customHeight="1" x14ac:dyDescent="0.25">
      <c r="A33" s="1043" t="s">
        <v>451</v>
      </c>
      <c r="B33" s="1043"/>
      <c r="C33" s="1024"/>
      <c r="D33" s="1024"/>
      <c r="E33" s="1024"/>
      <c r="F33" s="1024"/>
    </row>
    <row r="34" spans="1:6" ht="15.75" customHeight="1" x14ac:dyDescent="0.25">
      <c r="A34" s="1043" t="s">
        <v>452</v>
      </c>
      <c r="B34" s="1043"/>
      <c r="C34" s="1024"/>
      <c r="D34" s="1024"/>
      <c r="E34" s="1024"/>
      <c r="F34" s="1024"/>
    </row>
    <row r="35" spans="1:6" ht="15.75" customHeight="1" x14ac:dyDescent="0.25">
      <c r="A35" s="1043" t="s">
        <v>7</v>
      </c>
      <c r="B35" s="1043"/>
      <c r="C35" s="1024"/>
      <c r="D35" s="1024"/>
      <c r="E35" s="1024"/>
      <c r="F35" s="1024"/>
    </row>
    <row r="36" spans="1:6" ht="15.75" customHeight="1" x14ac:dyDescent="0.25">
      <c r="A36" s="1024"/>
      <c r="B36" s="1024"/>
      <c r="C36" s="1024"/>
      <c r="D36" s="1024"/>
      <c r="E36" s="1024"/>
      <c r="F36" s="1024"/>
    </row>
    <row r="37" spans="1:6" ht="28.5" customHeight="1" x14ac:dyDescent="0.25">
      <c r="A37" s="1024"/>
      <c r="B37" s="1024"/>
      <c r="C37" s="1024"/>
      <c r="D37" s="1024"/>
      <c r="E37" s="1024"/>
      <c r="F37" s="1024"/>
    </row>
    <row r="38" spans="1:6" ht="16.5" customHeight="1" x14ac:dyDescent="0.25">
      <c r="A38" s="1043" t="s">
        <v>453</v>
      </c>
      <c r="B38" s="1024"/>
      <c r="C38" s="1024"/>
      <c r="D38" s="1024"/>
      <c r="E38" s="1024"/>
      <c r="F38" s="1024"/>
    </row>
    <row r="39" spans="1:6" ht="18" customHeight="1" x14ac:dyDescent="0.25">
      <c r="A39" s="1024"/>
      <c r="B39" s="1024"/>
      <c r="C39" s="1024"/>
      <c r="D39" s="1024"/>
      <c r="E39" s="1024"/>
      <c r="F39" s="1024"/>
    </row>
    <row r="40" spans="1:6" ht="15.75" customHeight="1" x14ac:dyDescent="0.25">
      <c r="A40" s="1043" t="s">
        <v>454</v>
      </c>
      <c r="B40" s="1024"/>
      <c r="C40" s="1044" t="s">
        <v>455</v>
      </c>
      <c r="D40" s="1024"/>
      <c r="E40" s="1024"/>
      <c r="F40" s="1024"/>
    </row>
    <row r="41" spans="1:6" ht="15.75" customHeight="1" x14ac:dyDescent="0.25">
      <c r="A41" s="1043" t="s">
        <v>456</v>
      </c>
      <c r="B41" s="1024"/>
      <c r="C41" s="1044" t="s">
        <v>457</v>
      </c>
      <c r="D41" s="1024"/>
      <c r="E41" s="1024"/>
      <c r="F41" s="1024"/>
    </row>
    <row r="42" spans="1:6" ht="15.75" customHeight="1" x14ac:dyDescent="0.25">
      <c r="A42" s="1043" t="s">
        <v>458</v>
      </c>
      <c r="B42" s="1024"/>
      <c r="C42" s="1044" t="s">
        <v>459</v>
      </c>
      <c r="D42" s="1024"/>
      <c r="E42" s="1024"/>
      <c r="F42" s="1024"/>
    </row>
    <row r="43" spans="1:6" ht="15.75" customHeight="1" x14ac:dyDescent="0.25">
      <c r="A43" s="1043" t="s">
        <v>460</v>
      </c>
      <c r="B43" s="1024"/>
      <c r="C43" s="1043" t="s">
        <v>461</v>
      </c>
      <c r="D43" s="1024"/>
      <c r="E43" s="1024"/>
      <c r="F43" s="1024"/>
    </row>
    <row r="44" spans="1:6" ht="15.75" customHeight="1" x14ac:dyDescent="0.25">
      <c r="A44" s="1044" t="s">
        <v>7</v>
      </c>
      <c r="B44" s="1024"/>
      <c r="C44" s="1044" t="s">
        <v>462</v>
      </c>
      <c r="D44" s="1024"/>
      <c r="E44" s="1024"/>
      <c r="F44" s="1024"/>
    </row>
    <row r="45" spans="1:6" ht="15.75" customHeight="1" x14ac:dyDescent="0.25">
      <c r="A45" s="1044"/>
      <c r="B45" s="1024"/>
      <c r="C45" s="1044" t="s">
        <v>463</v>
      </c>
      <c r="D45" s="1024"/>
      <c r="E45" s="1024"/>
      <c r="F45" s="1024"/>
    </row>
    <row r="46" spans="1:6" ht="15.75" customHeight="1" x14ac:dyDescent="0.25">
      <c r="A46" s="1043"/>
      <c r="B46" s="1024"/>
      <c r="C46" s="1043" t="s">
        <v>464</v>
      </c>
      <c r="D46" s="1024"/>
      <c r="E46" s="1024"/>
      <c r="F46" s="1024"/>
    </row>
    <row r="47" spans="1:6" ht="15.75" customHeight="1" x14ac:dyDescent="0.25">
      <c r="A47" s="1044"/>
      <c r="B47" s="1024"/>
      <c r="C47" s="1043" t="s">
        <v>7</v>
      </c>
      <c r="D47" s="1024"/>
      <c r="E47" s="1024"/>
      <c r="F47" s="1024"/>
    </row>
  </sheetData>
  <pageMargins left="0.7" right="0.7" top="0.75" bottom="0.75" header="0" footer="0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55A11"/>
  </sheetPr>
  <dimension ref="A1:M37"/>
  <sheetViews>
    <sheetView rightToLeft="1" workbookViewId="0">
      <pane ySplit="4" topLeftCell="A31" activePane="bottomLeft" state="frozen"/>
      <selection pane="bottomLeft" activeCell="D53" sqref="D53"/>
    </sheetView>
  </sheetViews>
  <sheetFormatPr defaultColWidth="12.59765625" defaultRowHeight="15" customHeight="1" x14ac:dyDescent="0.25"/>
  <cols>
    <col min="1" max="1" width="14.59765625" customWidth="1"/>
    <col min="2" max="2" width="13.69921875" customWidth="1"/>
    <col min="3" max="3" width="15.09765625" customWidth="1"/>
    <col min="4" max="4" width="22.3984375" customWidth="1"/>
    <col min="5" max="5" width="12.8984375" customWidth="1"/>
    <col min="6" max="6" width="25.8984375" customWidth="1"/>
    <col min="7" max="9" width="12.8984375" customWidth="1"/>
    <col min="10" max="10" width="13.19921875" customWidth="1"/>
    <col min="11" max="12" width="9" customWidth="1"/>
    <col min="13" max="13" width="15.3984375" customWidth="1"/>
    <col min="14" max="14" width="9" customWidth="1"/>
  </cols>
  <sheetData>
    <row r="1" spans="1:13" ht="13.5" customHeight="1" x14ac:dyDescent="0.25">
      <c r="A1" s="929" t="s">
        <v>465</v>
      </c>
      <c r="B1" s="773"/>
      <c r="C1" s="773"/>
      <c r="D1" s="773"/>
      <c r="E1" s="773"/>
      <c r="F1" s="773"/>
      <c r="G1" s="773"/>
      <c r="H1" s="773"/>
      <c r="I1" s="774"/>
      <c r="J1" s="659"/>
      <c r="K1" s="1"/>
      <c r="L1" s="1"/>
      <c r="M1" s="1"/>
    </row>
    <row r="2" spans="1:13" ht="13.5" customHeight="1" x14ac:dyDescent="0.25">
      <c r="A2" s="775"/>
      <c r="B2" s="776"/>
      <c r="C2" s="776"/>
      <c r="D2" s="776"/>
      <c r="E2" s="776"/>
      <c r="F2" s="776"/>
      <c r="G2" s="776"/>
      <c r="H2" s="776"/>
      <c r="I2" s="777"/>
      <c r="J2" s="659"/>
      <c r="K2" s="1"/>
      <c r="L2" s="1"/>
      <c r="M2" s="1"/>
    </row>
    <row r="3" spans="1:13" ht="14.25" customHeight="1" x14ac:dyDescent="0.25">
      <c r="A3" s="783"/>
      <c r="B3" s="784"/>
      <c r="C3" s="784"/>
      <c r="D3" s="784"/>
      <c r="E3" s="784"/>
      <c r="F3" s="784"/>
      <c r="G3" s="784"/>
      <c r="H3" s="784"/>
      <c r="I3" s="785"/>
      <c r="J3" s="659"/>
      <c r="K3" s="1"/>
      <c r="L3" s="1"/>
      <c r="M3" s="1"/>
    </row>
    <row r="4" spans="1:13" ht="14.25" customHeight="1" x14ac:dyDescent="0.3">
      <c r="A4" s="660" t="s">
        <v>466</v>
      </c>
      <c r="B4" s="661" t="s">
        <v>467</v>
      </c>
      <c r="C4" s="661" t="s">
        <v>468</v>
      </c>
      <c r="D4" s="661" t="s">
        <v>469</v>
      </c>
      <c r="E4" s="661" t="s">
        <v>323</v>
      </c>
      <c r="F4" s="662" t="s">
        <v>46</v>
      </c>
      <c r="G4" s="663" t="s">
        <v>470</v>
      </c>
      <c r="H4" s="662" t="s">
        <v>471</v>
      </c>
      <c r="I4" s="662" t="s">
        <v>472</v>
      </c>
      <c r="J4" s="22"/>
      <c r="K4" s="22"/>
      <c r="L4" s="22"/>
      <c r="M4" s="22"/>
    </row>
    <row r="5" spans="1:13" ht="14.25" customHeight="1" x14ac:dyDescent="0.25">
      <c r="A5" s="664"/>
      <c r="B5" s="665">
        <v>0</v>
      </c>
      <c r="C5" s="666"/>
      <c r="D5" s="667"/>
      <c r="E5" s="666"/>
      <c r="F5" s="666"/>
      <c r="G5" s="666"/>
      <c r="H5" s="666"/>
      <c r="I5" s="668">
        <v>0</v>
      </c>
      <c r="J5" s="1005" t="s">
        <v>473</v>
      </c>
      <c r="K5" s="770"/>
      <c r="L5" s="770"/>
      <c r="M5" s="669" t="s">
        <v>474</v>
      </c>
    </row>
    <row r="6" spans="1:13" ht="14.25" customHeight="1" x14ac:dyDescent="0.25">
      <c r="A6" s="48"/>
      <c r="B6" s="670">
        <v>0</v>
      </c>
      <c r="C6" s="49"/>
      <c r="D6" s="49"/>
      <c r="E6" s="49"/>
      <c r="F6" s="49"/>
      <c r="G6" s="49"/>
      <c r="H6" s="49"/>
      <c r="I6" s="671">
        <v>0</v>
      </c>
      <c r="J6" s="1006" t="s">
        <v>475</v>
      </c>
      <c r="K6" s="770"/>
      <c r="L6" s="770"/>
      <c r="M6" s="672" t="s">
        <v>476</v>
      </c>
    </row>
    <row r="7" spans="1:13" ht="14.25" customHeight="1" x14ac:dyDescent="0.25">
      <c r="A7" s="48"/>
      <c r="B7" s="670">
        <v>0</v>
      </c>
      <c r="C7" s="49"/>
      <c r="D7" s="49"/>
      <c r="E7" s="49"/>
      <c r="F7" s="49"/>
      <c r="G7" s="49"/>
      <c r="H7" s="49"/>
      <c r="I7" s="671">
        <v>0</v>
      </c>
      <c r="J7" s="22"/>
      <c r="K7" s="22"/>
      <c r="L7" s="22"/>
      <c r="M7" s="673" t="s">
        <v>152</v>
      </c>
    </row>
    <row r="8" spans="1:13" ht="14.25" customHeight="1" x14ac:dyDescent="0.25">
      <c r="A8" s="48"/>
      <c r="B8" s="670">
        <v>0</v>
      </c>
      <c r="C8" s="49"/>
      <c r="D8" s="49"/>
      <c r="E8" s="49"/>
      <c r="F8" s="49"/>
      <c r="G8" s="49"/>
      <c r="H8" s="49"/>
      <c r="I8" s="671">
        <v>0</v>
      </c>
      <c r="J8" s="22"/>
      <c r="K8" s="22"/>
      <c r="L8" s="22"/>
      <c r="M8" s="673" t="s">
        <v>477</v>
      </c>
    </row>
    <row r="9" spans="1:13" ht="14.25" customHeight="1" x14ac:dyDescent="0.25">
      <c r="A9" s="48"/>
      <c r="B9" s="670">
        <v>0</v>
      </c>
      <c r="C9" s="49"/>
      <c r="D9" s="49"/>
      <c r="E9" s="49"/>
      <c r="F9" s="49"/>
      <c r="G9" s="49"/>
      <c r="H9" s="49"/>
      <c r="I9" s="671">
        <v>0</v>
      </c>
      <c r="J9" s="22"/>
      <c r="K9" s="22"/>
      <c r="L9" s="22"/>
      <c r="M9" s="673" t="s">
        <v>153</v>
      </c>
    </row>
    <row r="10" spans="1:13" ht="14.25" customHeight="1" x14ac:dyDescent="0.25">
      <c r="A10" s="48"/>
      <c r="B10" s="670">
        <v>0</v>
      </c>
      <c r="C10" s="49"/>
      <c r="D10" s="49"/>
      <c r="E10" s="49"/>
      <c r="F10" s="49"/>
      <c r="G10" s="49"/>
      <c r="H10" s="49"/>
      <c r="I10" s="671">
        <v>0</v>
      </c>
      <c r="J10" s="22"/>
      <c r="K10" s="22"/>
      <c r="L10" s="22"/>
      <c r="M10" s="673" t="s">
        <v>466</v>
      </c>
    </row>
    <row r="11" spans="1:13" ht="14.25" customHeight="1" x14ac:dyDescent="0.25">
      <c r="A11" s="48"/>
      <c r="B11" s="670">
        <v>0</v>
      </c>
      <c r="C11" s="49"/>
      <c r="D11" s="49"/>
      <c r="E11" s="49"/>
      <c r="F11" s="49"/>
      <c r="G11" s="49"/>
      <c r="H11" s="49"/>
      <c r="I11" s="671">
        <v>0</v>
      </c>
      <c r="J11" s="22"/>
      <c r="K11" s="22"/>
      <c r="L11" s="22"/>
      <c r="M11" s="673" t="s">
        <v>478</v>
      </c>
    </row>
    <row r="12" spans="1:13" ht="14.25" customHeight="1" x14ac:dyDescent="0.25">
      <c r="A12" s="48"/>
      <c r="B12" s="670">
        <v>0</v>
      </c>
      <c r="C12" s="49"/>
      <c r="D12" s="49"/>
      <c r="E12" s="49"/>
      <c r="F12" s="49"/>
      <c r="G12" s="49"/>
      <c r="H12" s="49"/>
      <c r="I12" s="671">
        <v>0</v>
      </c>
      <c r="J12" s="22"/>
      <c r="K12" s="22"/>
      <c r="L12" s="22"/>
      <c r="M12" s="673" t="s">
        <v>479</v>
      </c>
    </row>
    <row r="13" spans="1:13" ht="14.25" customHeight="1" x14ac:dyDescent="0.25">
      <c r="A13" s="48"/>
      <c r="B13" s="670">
        <v>0</v>
      </c>
      <c r="C13" s="49"/>
      <c r="D13" s="49"/>
      <c r="E13" s="49"/>
      <c r="F13" s="49"/>
      <c r="G13" s="49"/>
      <c r="H13" s="49"/>
      <c r="I13" s="671">
        <v>0</v>
      </c>
      <c r="J13" s="22"/>
      <c r="K13" s="22"/>
      <c r="L13" s="22"/>
      <c r="M13" s="673" t="s">
        <v>224</v>
      </c>
    </row>
    <row r="14" spans="1:13" ht="14.25" customHeight="1" x14ac:dyDescent="0.25">
      <c r="A14" s="48"/>
      <c r="B14" s="670">
        <v>0</v>
      </c>
      <c r="C14" s="49"/>
      <c r="D14" s="49"/>
      <c r="E14" s="49"/>
      <c r="F14" s="49"/>
      <c r="G14" s="49"/>
      <c r="H14" s="49"/>
      <c r="I14" s="671">
        <v>0</v>
      </c>
      <c r="J14" s="22"/>
      <c r="K14" s="22"/>
      <c r="L14" s="22"/>
      <c r="M14" s="673" t="s">
        <v>183</v>
      </c>
    </row>
    <row r="15" spans="1:13" ht="14.25" customHeight="1" x14ac:dyDescent="0.25">
      <c r="A15" s="48"/>
      <c r="B15" s="670">
        <v>0</v>
      </c>
      <c r="C15" s="49"/>
      <c r="D15" s="49"/>
      <c r="E15" s="49"/>
      <c r="F15" s="49"/>
      <c r="G15" s="49"/>
      <c r="H15" s="49"/>
      <c r="I15" s="671">
        <v>0</v>
      </c>
      <c r="J15" s="22"/>
      <c r="K15" s="22"/>
      <c r="L15" s="22"/>
      <c r="M15" s="673" t="s">
        <v>49</v>
      </c>
    </row>
    <row r="16" spans="1:13" ht="14.25" customHeight="1" x14ac:dyDescent="0.25">
      <c r="A16" s="48"/>
      <c r="B16" s="670">
        <v>0</v>
      </c>
      <c r="C16" s="49"/>
      <c r="D16" s="49"/>
      <c r="E16" s="49"/>
      <c r="F16" s="49"/>
      <c r="G16" s="49"/>
      <c r="H16" s="49"/>
      <c r="I16" s="671">
        <v>0</v>
      </c>
      <c r="J16" s="22"/>
      <c r="K16" s="22"/>
      <c r="L16" s="22"/>
      <c r="M16" s="673" t="s">
        <v>54</v>
      </c>
    </row>
    <row r="17" spans="1:13" ht="14.25" customHeight="1" x14ac:dyDescent="0.25">
      <c r="A17" s="48"/>
      <c r="B17" s="670">
        <v>0</v>
      </c>
      <c r="C17" s="49"/>
      <c r="D17" s="49"/>
      <c r="E17" s="49"/>
      <c r="F17" s="49"/>
      <c r="G17" s="49"/>
      <c r="H17" s="49"/>
      <c r="I17" s="671">
        <v>0</v>
      </c>
      <c r="J17" s="22"/>
      <c r="K17" s="22"/>
      <c r="L17" s="22"/>
      <c r="M17" s="22"/>
    </row>
    <row r="18" spans="1:13" ht="14.25" customHeight="1" x14ac:dyDescent="0.25">
      <c r="A18" s="48"/>
      <c r="B18" s="670">
        <v>0</v>
      </c>
      <c r="C18" s="49"/>
      <c r="D18" s="49"/>
      <c r="E18" s="49"/>
      <c r="F18" s="49"/>
      <c r="G18" s="49"/>
      <c r="H18" s="49"/>
      <c r="I18" s="671">
        <v>0</v>
      </c>
      <c r="J18" s="22"/>
      <c r="K18" s="22"/>
      <c r="L18" s="22"/>
      <c r="M18" s="22"/>
    </row>
    <row r="19" spans="1:13" ht="14.25" customHeight="1" x14ac:dyDescent="0.25">
      <c r="A19" s="48"/>
      <c r="B19" s="670">
        <v>0</v>
      </c>
      <c r="C19" s="49"/>
      <c r="D19" s="49"/>
      <c r="E19" s="49"/>
      <c r="F19" s="49"/>
      <c r="G19" s="49"/>
      <c r="H19" s="49"/>
      <c r="I19" s="671">
        <v>0</v>
      </c>
      <c r="J19" s="22"/>
      <c r="K19" s="22"/>
      <c r="L19" s="22"/>
      <c r="M19" s="22"/>
    </row>
    <row r="20" spans="1:13" ht="14.25" customHeight="1" x14ac:dyDescent="0.25">
      <c r="A20" s="48"/>
      <c r="B20" s="670">
        <v>0</v>
      </c>
      <c r="C20" s="49"/>
      <c r="D20" s="49"/>
      <c r="E20" s="49"/>
      <c r="F20" s="49"/>
      <c r="G20" s="49"/>
      <c r="H20" s="49"/>
      <c r="I20" s="671">
        <v>0</v>
      </c>
      <c r="J20" s="22"/>
      <c r="K20" s="22"/>
      <c r="L20" s="22"/>
      <c r="M20" s="22"/>
    </row>
    <row r="21" spans="1:13" ht="14.25" customHeight="1" x14ac:dyDescent="0.25">
      <c r="A21" s="48"/>
      <c r="B21" s="670">
        <v>0</v>
      </c>
      <c r="C21" s="49"/>
      <c r="D21" s="49"/>
      <c r="E21" s="49"/>
      <c r="F21" s="49"/>
      <c r="G21" s="49"/>
      <c r="H21" s="49"/>
      <c r="I21" s="671">
        <v>0</v>
      </c>
      <c r="J21" s="22"/>
      <c r="K21" s="22"/>
      <c r="L21" s="22"/>
      <c r="M21" s="22"/>
    </row>
    <row r="22" spans="1:13" ht="14.25" customHeight="1" x14ac:dyDescent="0.25">
      <c r="A22" s="48"/>
      <c r="B22" s="670">
        <v>0</v>
      </c>
      <c r="C22" s="49"/>
      <c r="D22" s="49"/>
      <c r="E22" s="49"/>
      <c r="F22" s="49"/>
      <c r="G22" s="49"/>
      <c r="H22" s="49"/>
      <c r="I22" s="671">
        <v>0</v>
      </c>
      <c r="J22" s="22"/>
      <c r="K22" s="22"/>
      <c r="L22" s="22"/>
      <c r="M22" s="22"/>
    </row>
    <row r="23" spans="1:13" ht="14.25" customHeight="1" x14ac:dyDescent="0.25">
      <c r="A23" s="48"/>
      <c r="B23" s="670">
        <v>0</v>
      </c>
      <c r="C23" s="49"/>
      <c r="D23" s="49"/>
      <c r="E23" s="49"/>
      <c r="F23" s="49"/>
      <c r="G23" s="49"/>
      <c r="H23" s="49"/>
      <c r="I23" s="671">
        <v>0</v>
      </c>
      <c r="J23" s="22"/>
      <c r="K23" s="22"/>
      <c r="L23" s="22"/>
      <c r="M23" s="22"/>
    </row>
    <row r="24" spans="1:13" ht="14.25" customHeight="1" x14ac:dyDescent="0.25">
      <c r="A24" s="48"/>
      <c r="B24" s="670">
        <v>0</v>
      </c>
      <c r="C24" s="49"/>
      <c r="D24" s="49"/>
      <c r="E24" s="49"/>
      <c r="F24" s="49"/>
      <c r="G24" s="49"/>
      <c r="H24" s="49"/>
      <c r="I24" s="671">
        <v>0</v>
      </c>
      <c r="J24" s="22"/>
      <c r="K24" s="22"/>
      <c r="L24" s="22"/>
      <c r="M24" s="22"/>
    </row>
    <row r="25" spans="1:13" ht="14.25" customHeight="1" x14ac:dyDescent="0.25">
      <c r="A25" s="48"/>
      <c r="B25" s="670">
        <v>0</v>
      </c>
      <c r="C25" s="49"/>
      <c r="D25" s="49"/>
      <c r="E25" s="49"/>
      <c r="F25" s="49"/>
      <c r="G25" s="49"/>
      <c r="H25" s="49"/>
      <c r="I25" s="671">
        <v>0</v>
      </c>
      <c r="J25" s="22"/>
      <c r="K25" s="22"/>
      <c r="L25" s="22"/>
      <c r="M25" s="22"/>
    </row>
    <row r="26" spans="1:13" ht="14.25" customHeight="1" x14ac:dyDescent="0.25">
      <c r="A26" s="48"/>
      <c r="B26" s="670">
        <v>0</v>
      </c>
      <c r="C26" s="49"/>
      <c r="D26" s="49"/>
      <c r="E26" s="49"/>
      <c r="F26" s="49"/>
      <c r="G26" s="49"/>
      <c r="H26" s="49"/>
      <c r="I26" s="671">
        <v>0</v>
      </c>
      <c r="J26" s="22"/>
      <c r="K26" s="22"/>
      <c r="L26" s="22"/>
      <c r="M26" s="22"/>
    </row>
    <row r="27" spans="1:13" ht="14.25" customHeight="1" x14ac:dyDescent="0.25">
      <c r="A27" s="48"/>
      <c r="B27" s="670">
        <v>0</v>
      </c>
      <c r="C27" s="49"/>
      <c r="D27" s="49"/>
      <c r="E27" s="49"/>
      <c r="F27" s="49"/>
      <c r="G27" s="49"/>
      <c r="H27" s="49"/>
      <c r="I27" s="671">
        <v>0</v>
      </c>
      <c r="J27" s="22"/>
      <c r="K27" s="22"/>
      <c r="L27" s="22"/>
      <c r="M27" s="22"/>
    </row>
    <row r="28" spans="1:13" ht="14.25" customHeight="1" x14ac:dyDescent="0.25">
      <c r="A28" s="48"/>
      <c r="B28" s="670">
        <v>0</v>
      </c>
      <c r="C28" s="49"/>
      <c r="D28" s="49"/>
      <c r="E28" s="49"/>
      <c r="F28" s="49"/>
      <c r="G28" s="49"/>
      <c r="H28" s="49"/>
      <c r="I28" s="671">
        <v>0</v>
      </c>
      <c r="J28" s="22"/>
      <c r="K28" s="22"/>
      <c r="L28" s="22"/>
      <c r="M28" s="22"/>
    </row>
    <row r="29" spans="1:13" ht="14.25" customHeight="1" x14ac:dyDescent="0.25">
      <c r="A29" s="48"/>
      <c r="B29" s="670">
        <v>0</v>
      </c>
      <c r="C29" s="49"/>
      <c r="D29" s="49"/>
      <c r="E29" s="49"/>
      <c r="F29" s="49"/>
      <c r="G29" s="49"/>
      <c r="H29" s="49"/>
      <c r="I29" s="671">
        <v>0</v>
      </c>
      <c r="J29" s="22"/>
      <c r="K29" s="22"/>
      <c r="L29" s="22"/>
      <c r="M29" s="22"/>
    </row>
    <row r="30" spans="1:13" ht="14.25" customHeight="1" x14ac:dyDescent="0.25">
      <c r="A30" s="48"/>
      <c r="B30" s="670">
        <v>0</v>
      </c>
      <c r="C30" s="49"/>
      <c r="D30" s="49"/>
      <c r="E30" s="49"/>
      <c r="F30" s="49"/>
      <c r="G30" s="49"/>
      <c r="H30" s="49"/>
      <c r="I30" s="671">
        <v>0</v>
      </c>
      <c r="J30" s="22"/>
      <c r="K30" s="22"/>
      <c r="L30" s="22"/>
      <c r="M30" s="22"/>
    </row>
    <row r="31" spans="1:13" ht="14.25" customHeight="1" x14ac:dyDescent="0.25">
      <c r="A31" s="48"/>
      <c r="B31" s="670">
        <v>0</v>
      </c>
      <c r="C31" s="49"/>
      <c r="D31" s="49"/>
      <c r="E31" s="49"/>
      <c r="F31" s="49"/>
      <c r="G31" s="49"/>
      <c r="H31" s="49"/>
      <c r="I31" s="671">
        <v>0</v>
      </c>
      <c r="J31" s="22"/>
      <c r="K31" s="22"/>
      <c r="L31" s="22"/>
      <c r="M31" s="22"/>
    </row>
    <row r="32" spans="1:13" ht="14.25" customHeight="1" x14ac:dyDescent="0.25">
      <c r="A32" s="48"/>
      <c r="B32" s="670">
        <v>0</v>
      </c>
      <c r="C32" s="49"/>
      <c r="D32" s="49"/>
      <c r="E32" s="49"/>
      <c r="F32" s="49"/>
      <c r="G32" s="49"/>
      <c r="H32" s="49"/>
      <c r="I32" s="671">
        <v>0</v>
      </c>
      <c r="J32" s="22"/>
      <c r="K32" s="22"/>
      <c r="L32" s="22"/>
      <c r="M32" s="22"/>
    </row>
    <row r="33" spans="1:13" ht="14.25" customHeight="1" x14ac:dyDescent="0.25">
      <c r="A33" s="48"/>
      <c r="B33" s="670">
        <v>0</v>
      </c>
      <c r="C33" s="49"/>
      <c r="D33" s="49"/>
      <c r="E33" s="49"/>
      <c r="F33" s="49"/>
      <c r="G33" s="49"/>
      <c r="H33" s="49"/>
      <c r="I33" s="671">
        <v>0</v>
      </c>
      <c r="J33" s="22"/>
      <c r="K33" s="22"/>
      <c r="L33" s="22"/>
      <c r="M33" s="22"/>
    </row>
    <row r="34" spans="1:13" ht="14.25" customHeight="1" x14ac:dyDescent="0.25">
      <c r="A34" s="48"/>
      <c r="B34" s="670">
        <v>0</v>
      </c>
      <c r="C34" s="49"/>
      <c r="D34" s="49"/>
      <c r="E34" s="49"/>
      <c r="F34" s="49"/>
      <c r="G34" s="49"/>
      <c r="H34" s="49"/>
      <c r="I34" s="671">
        <v>0</v>
      </c>
      <c r="J34" s="22"/>
      <c r="K34" s="22"/>
      <c r="L34" s="22"/>
      <c r="M34" s="22"/>
    </row>
    <row r="35" spans="1:13" ht="14.25" customHeight="1" x14ac:dyDescent="0.25">
      <c r="A35" s="48"/>
      <c r="B35" s="670">
        <v>0</v>
      </c>
      <c r="C35" s="49"/>
      <c r="D35" s="49"/>
      <c r="E35" s="49"/>
      <c r="F35" s="49"/>
      <c r="G35" s="49"/>
      <c r="H35" s="49"/>
      <c r="I35" s="671">
        <v>0</v>
      </c>
      <c r="J35" s="22"/>
      <c r="K35" s="22"/>
      <c r="L35" s="22"/>
      <c r="M35" s="22"/>
    </row>
    <row r="36" spans="1:13" ht="14.25" customHeight="1" x14ac:dyDescent="0.25">
      <c r="A36" s="50"/>
      <c r="B36" s="674">
        <v>0</v>
      </c>
      <c r="C36" s="51"/>
      <c r="D36" s="51"/>
      <c r="E36" s="51"/>
      <c r="F36" s="51"/>
      <c r="G36" s="51"/>
      <c r="H36" s="51"/>
      <c r="I36" s="675">
        <v>0</v>
      </c>
      <c r="J36" s="22"/>
      <c r="K36" s="22"/>
      <c r="L36" s="22"/>
      <c r="M36" s="22"/>
    </row>
    <row r="37" spans="1:13" ht="14.25" customHeight="1" x14ac:dyDescent="0.3">
      <c r="A37" s="676" t="s">
        <v>78</v>
      </c>
      <c r="B37" s="677">
        <f>SUM(B5:B36)</f>
        <v>0</v>
      </c>
      <c r="C37" s="678"/>
      <c r="D37" s="678"/>
      <c r="E37" s="678"/>
      <c r="F37" s="679"/>
      <c r="G37" s="679"/>
      <c r="H37" s="679"/>
      <c r="I37" s="680">
        <f>SUM(I5:I36)</f>
        <v>0</v>
      </c>
      <c r="J37" s="22"/>
      <c r="K37" s="22"/>
      <c r="L37" s="22"/>
      <c r="M37" s="22"/>
    </row>
  </sheetData>
  <mergeCells count="3">
    <mergeCell ref="A1:I3"/>
    <mergeCell ref="J5:L5"/>
    <mergeCell ref="J6:L6"/>
  </mergeCells>
  <hyperlinks>
    <hyperlink ref="J5" r:id="rId1" location="ComparisonPanel" xr:uid="{00000000-0004-0000-0E00-000000000000}"/>
    <hyperlink ref="J6" r:id="rId2" xr:uid="{00000000-0004-0000-0E00-000001000000}"/>
  </hyperlinks>
  <pageMargins left="0.7" right="0.7" top="0.75" bottom="0.75" header="0" footer="0"/>
  <pageSetup orientation="landscape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F17"/>
  <sheetViews>
    <sheetView rightToLeft="1" workbookViewId="0">
      <selection activeCell="L22" sqref="L22"/>
    </sheetView>
  </sheetViews>
  <sheetFormatPr defaultColWidth="12.59765625" defaultRowHeight="15" customHeight="1" x14ac:dyDescent="0.25"/>
  <cols>
    <col min="1" max="1" width="20.8984375" customWidth="1"/>
    <col min="2" max="2" width="21.8984375" customWidth="1"/>
    <col min="3" max="3" width="8.59765625" customWidth="1"/>
    <col min="4" max="4" width="20.69921875" customWidth="1"/>
    <col min="5" max="5" width="25.09765625" customWidth="1"/>
    <col min="6" max="8" width="8.59765625" customWidth="1"/>
  </cols>
  <sheetData>
    <row r="1" spans="1:6" ht="13.5" customHeight="1" x14ac:dyDescent="0.25">
      <c r="A1" s="929" t="s">
        <v>480</v>
      </c>
      <c r="B1" s="773"/>
      <c r="C1" s="773"/>
      <c r="D1" s="773"/>
      <c r="E1" s="773"/>
      <c r="F1" s="774"/>
    </row>
    <row r="2" spans="1:6" ht="13.5" customHeight="1" x14ac:dyDescent="0.25">
      <c r="A2" s="775"/>
      <c r="B2" s="776"/>
      <c r="C2" s="776"/>
      <c r="D2" s="776"/>
      <c r="E2" s="776"/>
      <c r="F2" s="777"/>
    </row>
    <row r="3" spans="1:6" ht="13.5" customHeight="1" x14ac:dyDescent="0.25">
      <c r="A3" s="783"/>
      <c r="B3" s="784"/>
      <c r="C3" s="784"/>
      <c r="D3" s="784"/>
      <c r="E3" s="784"/>
      <c r="F3" s="785"/>
    </row>
    <row r="4" spans="1:6" ht="13.5" customHeight="1" x14ac:dyDescent="0.25">
      <c r="A4" s="681"/>
      <c r="B4" s="682"/>
      <c r="C4" s="683"/>
      <c r="D4" s="682"/>
      <c r="E4" s="682"/>
      <c r="F4" s="684"/>
    </row>
    <row r="5" spans="1:6" ht="13.5" customHeight="1" x14ac:dyDescent="0.25">
      <c r="A5" s="9"/>
      <c r="B5" s="1"/>
      <c r="C5" s="45"/>
      <c r="D5" s="1"/>
      <c r="E5" s="1"/>
      <c r="F5" s="1"/>
    </row>
    <row r="6" spans="1:6" ht="13.5" customHeight="1" x14ac:dyDescent="0.25">
      <c r="A6" s="9"/>
      <c r="B6" s="1"/>
      <c r="C6" s="45"/>
      <c r="D6" s="1"/>
      <c r="E6" s="1"/>
      <c r="F6" s="1"/>
    </row>
    <row r="7" spans="1:6" ht="13.5" customHeight="1" x14ac:dyDescent="0.3">
      <c r="A7" s="1007" t="s">
        <v>481</v>
      </c>
      <c r="B7" s="895"/>
      <c r="C7" s="45"/>
      <c r="D7" s="1008" t="s">
        <v>306</v>
      </c>
      <c r="E7" s="854"/>
      <c r="F7" s="1"/>
    </row>
    <row r="8" spans="1:6" ht="13.5" customHeight="1" x14ac:dyDescent="0.3">
      <c r="A8" s="685" t="s">
        <v>411</v>
      </c>
      <c r="B8" s="686" t="s">
        <v>278</v>
      </c>
      <c r="C8" s="1"/>
      <c r="D8" s="685" t="s">
        <v>411</v>
      </c>
      <c r="E8" s="686" t="s">
        <v>278</v>
      </c>
      <c r="F8" s="1"/>
    </row>
    <row r="9" spans="1:6" ht="13.5" customHeight="1" x14ac:dyDescent="0.25">
      <c r="A9" s="687" t="s">
        <v>482</v>
      </c>
      <c r="B9" s="688">
        <f>'חסכונות ונכסים'!E28</f>
        <v>0</v>
      </c>
      <c r="C9" s="1"/>
      <c r="D9" s="687" t="s">
        <v>483</v>
      </c>
      <c r="E9" s="688">
        <f>התחיבויות!D31</f>
        <v>0</v>
      </c>
      <c r="F9" s="1"/>
    </row>
    <row r="10" spans="1:6" ht="13.5" customHeight="1" x14ac:dyDescent="0.25">
      <c r="A10" s="687" t="s">
        <v>291</v>
      </c>
      <c r="B10" s="688">
        <f>'חסכונות ונכסים'!F68</f>
        <v>0</v>
      </c>
      <c r="C10" s="1"/>
      <c r="D10" s="687" t="s">
        <v>332</v>
      </c>
      <c r="E10" s="688">
        <f>התחיבויות!D84</f>
        <v>0</v>
      </c>
      <c r="F10" s="1"/>
    </row>
    <row r="11" spans="1:6" ht="13.5" customHeight="1" x14ac:dyDescent="0.25">
      <c r="A11" s="687" t="s">
        <v>484</v>
      </c>
      <c r="B11" s="688">
        <f>'חסכונות ונכסים'!D80</f>
        <v>0</v>
      </c>
      <c r="C11" s="1"/>
      <c r="D11" s="687" t="s">
        <v>54</v>
      </c>
      <c r="E11" s="688">
        <f ca="1">התחיבויות!D64</f>
        <v>0</v>
      </c>
      <c r="F11" s="1"/>
    </row>
    <row r="12" spans="1:6" ht="22.5" customHeight="1" x14ac:dyDescent="0.3">
      <c r="A12" s="689" t="s">
        <v>78</v>
      </c>
      <c r="B12" s="690">
        <f>SUM(B9:B11)</f>
        <v>0</v>
      </c>
      <c r="C12" s="1"/>
      <c r="D12" s="689" t="s">
        <v>78</v>
      </c>
      <c r="E12" s="690">
        <f ca="1">SUM(E9:E11)*-1</f>
        <v>0</v>
      </c>
      <c r="F12" s="1"/>
    </row>
    <row r="13" spans="1:6" ht="13.5" customHeight="1" x14ac:dyDescent="0.25">
      <c r="A13" s="9"/>
      <c r="B13" s="1"/>
      <c r="C13" s="1"/>
      <c r="D13" s="1"/>
      <c r="E13" s="1"/>
      <c r="F13" s="1"/>
    </row>
    <row r="14" spans="1:6" ht="13.5" customHeight="1" x14ac:dyDescent="0.25">
      <c r="A14" s="9"/>
      <c r="B14" s="1"/>
      <c r="C14" s="1"/>
      <c r="D14" s="1"/>
      <c r="E14" s="1"/>
      <c r="F14" s="1"/>
    </row>
    <row r="15" spans="1:6" ht="13.5" customHeight="1" x14ac:dyDescent="0.25">
      <c r="A15" s="9"/>
      <c r="B15" s="1"/>
      <c r="C15" s="1"/>
      <c r="D15" s="1"/>
      <c r="E15" s="1"/>
      <c r="F15" s="1"/>
    </row>
    <row r="16" spans="1:6" ht="34.5" customHeight="1" x14ac:dyDescent="0.3">
      <c r="A16" s="1"/>
      <c r="B16" s="1009" t="s">
        <v>485</v>
      </c>
      <c r="C16" s="796"/>
      <c r="D16" s="691">
        <f ca="1">B12+E12</f>
        <v>0</v>
      </c>
      <c r="E16" s="1"/>
      <c r="F16" s="1"/>
    </row>
    <row r="17" spans="2:4" ht="38.25" customHeight="1" x14ac:dyDescent="0.3">
      <c r="B17" s="1010" t="s">
        <v>486</v>
      </c>
      <c r="C17" s="796"/>
      <c r="D17" s="692">
        <f>IF(B12=0,0,(-E12)/B12)</f>
        <v>0</v>
      </c>
    </row>
  </sheetData>
  <mergeCells count="5">
    <mergeCell ref="A1:F3"/>
    <mergeCell ref="A7:B7"/>
    <mergeCell ref="D7:E7"/>
    <mergeCell ref="B16:C16"/>
    <mergeCell ref="B17:C17"/>
  </mergeCells>
  <conditionalFormatting sqref="D16:D17">
    <cfRule type="cellIs" dxfId="1659" priority="1" operator="lessThan">
      <formula>0</formula>
    </cfRule>
  </conditionalFormatting>
  <conditionalFormatting sqref="D16:D17">
    <cfRule type="cellIs" dxfId="1658" priority="2" operator="greaterThan">
      <formula>0</formula>
    </cfRule>
  </conditionalFormatting>
  <pageMargins left="0.7" right="0.7" top="0.75" bottom="0.75" header="0" footer="0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M10"/>
  <sheetViews>
    <sheetView rightToLeft="1" workbookViewId="0">
      <selection activeCell="Q21" sqref="Q21"/>
    </sheetView>
  </sheetViews>
  <sheetFormatPr defaultColWidth="12.59765625" defaultRowHeight="15" customHeight="1" x14ac:dyDescent="0.25"/>
  <cols>
    <col min="1" max="1" width="32.59765625" customWidth="1"/>
    <col min="2" max="2" width="12.69921875" customWidth="1"/>
    <col min="3" max="3" width="11.8984375" customWidth="1"/>
    <col min="4" max="4" width="12.19921875" customWidth="1"/>
    <col min="5" max="5" width="12.8984375" customWidth="1"/>
    <col min="6" max="6" width="13.09765625" customWidth="1"/>
    <col min="7" max="7" width="10" customWidth="1"/>
    <col min="8" max="8" width="10.3984375" customWidth="1"/>
    <col min="9" max="18" width="11.8984375" customWidth="1"/>
    <col min="19" max="26" width="7" customWidth="1"/>
  </cols>
  <sheetData>
    <row r="1" spans="1:13" ht="16.5" customHeight="1" x14ac:dyDescent="0.3">
      <c r="A1" s="693"/>
      <c r="B1" s="694">
        <f>'בקרה קבועות'!E1</f>
        <v>45658</v>
      </c>
      <c r="C1" s="694">
        <f>'בקרה קבועות'!G1</f>
        <v>45689</v>
      </c>
      <c r="D1" s="694">
        <f>'בקרה קבועות'!I1</f>
        <v>45717</v>
      </c>
      <c r="E1" s="694">
        <f>'בקרה קבועות'!K1</f>
        <v>45748</v>
      </c>
      <c r="F1" s="694">
        <f>'בקרה קבועות'!M1</f>
        <v>45778</v>
      </c>
      <c r="G1" s="694">
        <f>'בקרה קבועות'!O1</f>
        <v>45809</v>
      </c>
      <c r="H1" s="694">
        <f>'בקרה קבועות'!Q1</f>
        <v>45839</v>
      </c>
      <c r="I1" s="694">
        <f>'בקרה קבועות'!S1</f>
        <v>45870</v>
      </c>
      <c r="J1" s="694">
        <f>'בקרה קבועות'!U1</f>
        <v>45901</v>
      </c>
      <c r="K1" s="694">
        <f>'בקרה קבועות'!W1</f>
        <v>45931</v>
      </c>
      <c r="L1" s="694">
        <f>'בקרה קבועות'!Y1</f>
        <v>45962</v>
      </c>
      <c r="M1" s="694">
        <f>'בקרה קבועות'!AA1</f>
        <v>45992</v>
      </c>
    </row>
    <row r="2" spans="1:13" ht="15.75" customHeight="1" x14ac:dyDescent="0.3">
      <c r="A2" s="695" t="s">
        <v>487</v>
      </c>
      <c r="B2" s="696">
        <v>0</v>
      </c>
      <c r="C2" s="697">
        <v>0</v>
      </c>
      <c r="D2" s="697">
        <v>0</v>
      </c>
      <c r="E2" s="697">
        <v>0</v>
      </c>
      <c r="F2" s="697">
        <v>0</v>
      </c>
      <c r="G2" s="697">
        <v>0</v>
      </c>
      <c r="H2" s="698">
        <v>0</v>
      </c>
      <c r="I2" s="699">
        <v>0</v>
      </c>
      <c r="J2" s="697">
        <v>0</v>
      </c>
      <c r="K2" s="697">
        <v>0</v>
      </c>
      <c r="L2" s="698">
        <v>0</v>
      </c>
      <c r="M2" s="699">
        <v>0</v>
      </c>
    </row>
    <row r="3" spans="1:13" ht="16.5" customHeight="1" x14ac:dyDescent="0.3">
      <c r="A3" s="700" t="s">
        <v>488</v>
      </c>
      <c r="B3" s="701">
        <v>0</v>
      </c>
      <c r="C3" s="702">
        <v>0</v>
      </c>
      <c r="D3" s="702">
        <v>0</v>
      </c>
      <c r="E3" s="702">
        <v>0</v>
      </c>
      <c r="F3" s="702">
        <v>0</v>
      </c>
      <c r="G3" s="702">
        <v>0</v>
      </c>
      <c r="H3" s="703">
        <v>0</v>
      </c>
      <c r="I3" s="704">
        <v>0</v>
      </c>
      <c r="J3" s="702">
        <v>0</v>
      </c>
      <c r="K3" s="702">
        <v>0</v>
      </c>
      <c r="L3" s="703">
        <v>0</v>
      </c>
      <c r="M3" s="704">
        <v>0</v>
      </c>
    </row>
    <row r="4" spans="1:13" ht="15.75" customHeight="1" x14ac:dyDescent="0.3">
      <c r="A4" s="705" t="s">
        <v>489</v>
      </c>
      <c r="B4" s="706">
        <f ca="1">'בקרה קבועות'!D65</f>
        <v>0</v>
      </c>
      <c r="C4" s="706">
        <f ca="1">B4</f>
        <v>0</v>
      </c>
      <c r="D4" s="707">
        <f ca="1">B4</f>
        <v>0</v>
      </c>
      <c r="E4" s="707">
        <f ca="1">B4</f>
        <v>0</v>
      </c>
      <c r="F4" s="707">
        <f ca="1">B4</f>
        <v>0</v>
      </c>
      <c r="G4" s="707">
        <f ca="1">B4</f>
        <v>0</v>
      </c>
      <c r="H4" s="708">
        <f ca="1">B4</f>
        <v>0</v>
      </c>
      <c r="I4" s="709">
        <f ca="1">H4</f>
        <v>0</v>
      </c>
      <c r="J4" s="707">
        <f ca="1">B4</f>
        <v>0</v>
      </c>
      <c r="K4" s="707">
        <f ca="1">B4</f>
        <v>0</v>
      </c>
      <c r="L4" s="708">
        <f ca="1">B4</f>
        <v>0</v>
      </c>
      <c r="M4" s="709">
        <f ca="1">B4</f>
        <v>0</v>
      </c>
    </row>
    <row r="5" spans="1:13" ht="16.5" customHeight="1" x14ac:dyDescent="0.3">
      <c r="A5" s="710" t="s">
        <v>490</v>
      </c>
      <c r="B5" s="711">
        <f>'בקרה קבועות'!E65</f>
        <v>0</v>
      </c>
      <c r="C5" s="711">
        <f>'בקרה קבועות'!G65</f>
        <v>0</v>
      </c>
      <c r="D5" s="712">
        <f>'בקרה קבועות'!I65</f>
        <v>0</v>
      </c>
      <c r="E5" s="712">
        <f>'בקרה קבועות'!K65</f>
        <v>0</v>
      </c>
      <c r="F5" s="712">
        <f>'בקרה קבועות'!M65</f>
        <v>0</v>
      </c>
      <c r="G5" s="712">
        <f>'בקרה קבועות'!O65</f>
        <v>0</v>
      </c>
      <c r="H5" s="713">
        <f>'בקרה קבועות'!Q65</f>
        <v>0</v>
      </c>
      <c r="I5" s="714">
        <f>'בקרה קבועות'!S65</f>
        <v>0</v>
      </c>
      <c r="J5" s="712">
        <f>'בקרה קבועות'!U65</f>
        <v>0</v>
      </c>
      <c r="K5" s="712">
        <f>'בקרה קבועות'!W65</f>
        <v>0</v>
      </c>
      <c r="L5" s="713">
        <f>'בקרה קבועות'!Y65</f>
        <v>0</v>
      </c>
      <c r="M5" s="714">
        <f>'בקרה קבועות'!AA65</f>
        <v>0</v>
      </c>
    </row>
    <row r="6" spans="1:13" ht="15.75" customHeight="1" x14ac:dyDescent="0.3">
      <c r="A6" s="715" t="s">
        <v>491</v>
      </c>
      <c r="B6" s="716">
        <f>'בקרה משתנות'!C89</f>
        <v>0</v>
      </c>
      <c r="C6" s="717">
        <f>B6</f>
        <v>0</v>
      </c>
      <c r="D6" s="717">
        <f>B6</f>
        <v>0</v>
      </c>
      <c r="E6" s="717">
        <f>B6</f>
        <v>0</v>
      </c>
      <c r="F6" s="717">
        <f>B6</f>
        <v>0</v>
      </c>
      <c r="G6" s="717">
        <f>B6</f>
        <v>0</v>
      </c>
      <c r="H6" s="718">
        <f>B6</f>
        <v>0</v>
      </c>
      <c r="I6" s="719">
        <f>B6</f>
        <v>0</v>
      </c>
      <c r="J6" s="717">
        <f>B6</f>
        <v>0</v>
      </c>
      <c r="K6" s="717">
        <f>B6</f>
        <v>0</v>
      </c>
      <c r="L6" s="718">
        <f>B6</f>
        <v>0</v>
      </c>
      <c r="M6" s="719">
        <f>B6</f>
        <v>0</v>
      </c>
    </row>
    <row r="7" spans="1:13" ht="16.5" customHeight="1" x14ac:dyDescent="0.3">
      <c r="A7" s="720" t="s">
        <v>492</v>
      </c>
      <c r="B7" s="721">
        <f>'בקרה משתנות'!I90</f>
        <v>0</v>
      </c>
      <c r="C7" s="722">
        <f>'בקרה משתנות'!O90</f>
        <v>0</v>
      </c>
      <c r="D7" s="722">
        <f>'בקרה משתנות'!U90</f>
        <v>0</v>
      </c>
      <c r="E7" s="722">
        <f>'בקרה משתנות'!AA90</f>
        <v>0</v>
      </c>
      <c r="F7" s="722">
        <f>'בקרה משתנות'!AG90</f>
        <v>0</v>
      </c>
      <c r="G7" s="722">
        <f>'בקרה משתנות'!AM90</f>
        <v>0</v>
      </c>
      <c r="H7" s="723">
        <f>'בקרה משתנות'!AS90</f>
        <v>0</v>
      </c>
      <c r="I7" s="724">
        <f>'בקרה משתנות'!AY90</f>
        <v>0</v>
      </c>
      <c r="J7" s="722">
        <f>'בקרה משתנות'!BE90</f>
        <v>0</v>
      </c>
      <c r="K7" s="722">
        <f>'בקרה משתנות'!BK90</f>
        <v>0</v>
      </c>
      <c r="L7" s="723">
        <f>'בקרה משתנות'!BQ90</f>
        <v>0</v>
      </c>
      <c r="M7" s="724">
        <f>'בקרה משתנות'!BW90</f>
        <v>0</v>
      </c>
    </row>
    <row r="8" spans="1:13" ht="15.75" customHeight="1" x14ac:dyDescent="0.3">
      <c r="A8" s="725" t="s">
        <v>493</v>
      </c>
      <c r="B8" s="726">
        <f t="shared" ref="B8:M8" ca="1" si="0">B2-B4-B6</f>
        <v>0</v>
      </c>
      <c r="C8" s="707">
        <f t="shared" ca="1" si="0"/>
        <v>0</v>
      </c>
      <c r="D8" s="707">
        <f t="shared" ca="1" si="0"/>
        <v>0</v>
      </c>
      <c r="E8" s="707">
        <f t="shared" ca="1" si="0"/>
        <v>0</v>
      </c>
      <c r="F8" s="707">
        <f t="shared" ca="1" si="0"/>
        <v>0</v>
      </c>
      <c r="G8" s="707">
        <f t="shared" ca="1" si="0"/>
        <v>0</v>
      </c>
      <c r="H8" s="708">
        <f t="shared" ca="1" si="0"/>
        <v>0</v>
      </c>
      <c r="I8" s="709">
        <f t="shared" ca="1" si="0"/>
        <v>0</v>
      </c>
      <c r="J8" s="707">
        <f t="shared" ca="1" si="0"/>
        <v>0</v>
      </c>
      <c r="K8" s="707">
        <f t="shared" ca="1" si="0"/>
        <v>0</v>
      </c>
      <c r="L8" s="708">
        <f t="shared" ca="1" si="0"/>
        <v>0</v>
      </c>
      <c r="M8" s="709">
        <f t="shared" ca="1" si="0"/>
        <v>0</v>
      </c>
    </row>
    <row r="9" spans="1:13" ht="16.5" customHeight="1" x14ac:dyDescent="0.3">
      <c r="A9" s="727" t="s">
        <v>494</v>
      </c>
      <c r="B9" s="728">
        <f t="shared" ref="B9:M9" si="1">B3-B5-B7</f>
        <v>0</v>
      </c>
      <c r="C9" s="712">
        <f t="shared" si="1"/>
        <v>0</v>
      </c>
      <c r="D9" s="712">
        <f t="shared" si="1"/>
        <v>0</v>
      </c>
      <c r="E9" s="712">
        <f t="shared" si="1"/>
        <v>0</v>
      </c>
      <c r="F9" s="712">
        <f t="shared" si="1"/>
        <v>0</v>
      </c>
      <c r="G9" s="712">
        <f t="shared" si="1"/>
        <v>0</v>
      </c>
      <c r="H9" s="713">
        <f t="shared" si="1"/>
        <v>0</v>
      </c>
      <c r="I9" s="714">
        <f t="shared" si="1"/>
        <v>0</v>
      </c>
      <c r="J9" s="712">
        <f t="shared" si="1"/>
        <v>0</v>
      </c>
      <c r="K9" s="712">
        <f t="shared" si="1"/>
        <v>0</v>
      </c>
      <c r="L9" s="713">
        <f t="shared" si="1"/>
        <v>0</v>
      </c>
      <c r="M9" s="714">
        <f t="shared" si="1"/>
        <v>0</v>
      </c>
    </row>
    <row r="10" spans="1:13" ht="16.5" customHeight="1" x14ac:dyDescent="0.3">
      <c r="A10" s="729" t="s">
        <v>495</v>
      </c>
      <c r="B10" s="730">
        <f t="shared" ref="B10:M10" ca="1" si="2">B9-B8</f>
        <v>0</v>
      </c>
      <c r="C10" s="731">
        <f t="shared" ca="1" si="2"/>
        <v>0</v>
      </c>
      <c r="D10" s="731">
        <f t="shared" ca="1" si="2"/>
        <v>0</v>
      </c>
      <c r="E10" s="731">
        <f t="shared" ca="1" si="2"/>
        <v>0</v>
      </c>
      <c r="F10" s="731">
        <f t="shared" ca="1" si="2"/>
        <v>0</v>
      </c>
      <c r="G10" s="731">
        <f t="shared" ca="1" si="2"/>
        <v>0</v>
      </c>
      <c r="H10" s="732">
        <f t="shared" ca="1" si="2"/>
        <v>0</v>
      </c>
      <c r="I10" s="733">
        <f t="shared" ca="1" si="2"/>
        <v>0</v>
      </c>
      <c r="J10" s="731">
        <f t="shared" ca="1" si="2"/>
        <v>0</v>
      </c>
      <c r="K10" s="731">
        <f t="shared" ca="1" si="2"/>
        <v>0</v>
      </c>
      <c r="L10" s="732">
        <f t="shared" ca="1" si="2"/>
        <v>0</v>
      </c>
      <c r="M10" s="733">
        <f t="shared" ca="1" si="2"/>
        <v>0</v>
      </c>
    </row>
  </sheetData>
  <conditionalFormatting sqref="B5">
    <cfRule type="cellIs" dxfId="1657" priority="1" operator="lessThan">
      <formula>B4</formula>
    </cfRule>
  </conditionalFormatting>
  <conditionalFormatting sqref="B5">
    <cfRule type="cellIs" dxfId="1656" priority="2" operator="greaterThan">
      <formula>B4</formula>
    </cfRule>
  </conditionalFormatting>
  <conditionalFormatting sqref="D5:I5 N5:R5">
    <cfRule type="cellIs" dxfId="1655" priority="3" operator="lessThan">
      <formula>D4</formula>
    </cfRule>
  </conditionalFormatting>
  <conditionalFormatting sqref="D5:I5 N5:R5">
    <cfRule type="cellIs" dxfId="1654" priority="4" operator="greaterThan">
      <formula>D4</formula>
    </cfRule>
  </conditionalFormatting>
  <conditionalFormatting sqref="B7:I7 N7:R7">
    <cfRule type="cellIs" dxfId="1653" priority="5" operator="lessThan">
      <formula>B6</formula>
    </cfRule>
  </conditionalFormatting>
  <conditionalFormatting sqref="B7:I7 N7:R7">
    <cfRule type="cellIs" dxfId="1652" priority="6" operator="greaterThan">
      <formula>B6</formula>
    </cfRule>
  </conditionalFormatting>
  <conditionalFormatting sqref="J5:M5">
    <cfRule type="cellIs" dxfId="1651" priority="7" operator="lessThan">
      <formula>J4</formula>
    </cfRule>
  </conditionalFormatting>
  <conditionalFormatting sqref="J5:M5">
    <cfRule type="cellIs" dxfId="1650" priority="8" operator="greaterThan">
      <formula>J4</formula>
    </cfRule>
  </conditionalFormatting>
  <conditionalFormatting sqref="J7:M7">
    <cfRule type="cellIs" dxfId="1649" priority="9" operator="lessThan">
      <formula>J6</formula>
    </cfRule>
  </conditionalFormatting>
  <conditionalFormatting sqref="J7:M7">
    <cfRule type="cellIs" dxfId="1648" priority="10" operator="greaterThan">
      <formula>J6</formula>
    </cfRule>
  </conditionalFormatting>
  <conditionalFormatting sqref="C5">
    <cfRule type="cellIs" dxfId="1647" priority="11" operator="lessThan">
      <formula>C4</formula>
    </cfRule>
  </conditionalFormatting>
  <conditionalFormatting sqref="C5">
    <cfRule type="cellIs" dxfId="1646" priority="12" operator="greaterThan">
      <formula>C4</formula>
    </cfRule>
  </conditionalFormatting>
  <pageMargins left="0.7" right="0.7" top="0.75" bottom="0.75" header="0" footer="0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5"/>
  <sheetViews>
    <sheetView rightToLeft="1" workbookViewId="0">
      <selection activeCell="L21" sqref="L21"/>
    </sheetView>
  </sheetViews>
  <sheetFormatPr defaultColWidth="12.59765625" defaultRowHeight="15" customHeight="1" x14ac:dyDescent="0.25"/>
  <cols>
    <col min="1" max="1" width="18.69921875" customWidth="1"/>
    <col min="2" max="3" width="16" customWidth="1"/>
    <col min="4" max="10" width="8.59765625" customWidth="1"/>
    <col min="11" max="11" width="8.59765625" hidden="1" customWidth="1"/>
  </cols>
  <sheetData>
    <row r="1" spans="1:11" ht="13.5" customHeight="1" x14ac:dyDescent="0.25">
      <c r="A1" s="807" t="s">
        <v>496</v>
      </c>
      <c r="B1" s="773"/>
      <c r="C1" s="773"/>
      <c r="D1" s="773"/>
      <c r="E1" s="773"/>
      <c r="F1" s="773"/>
      <c r="G1" s="774"/>
      <c r="H1" s="1"/>
      <c r="I1" s="1"/>
      <c r="J1" s="1"/>
      <c r="K1" s="734">
        <v>0.01</v>
      </c>
    </row>
    <row r="2" spans="1:11" ht="13.5" customHeight="1" x14ac:dyDescent="0.25">
      <c r="A2" s="775"/>
      <c r="B2" s="776"/>
      <c r="C2" s="776"/>
      <c r="D2" s="776"/>
      <c r="E2" s="776"/>
      <c r="F2" s="776"/>
      <c r="G2" s="777"/>
      <c r="H2" s="1"/>
      <c r="I2" s="1"/>
      <c r="J2" s="1"/>
      <c r="K2" s="734">
        <v>0.02</v>
      </c>
    </row>
    <row r="3" spans="1:11" ht="13.5" customHeight="1" x14ac:dyDescent="0.25">
      <c r="A3" s="775"/>
      <c r="B3" s="776"/>
      <c r="C3" s="776"/>
      <c r="D3" s="776"/>
      <c r="E3" s="776"/>
      <c r="F3" s="776"/>
      <c r="G3" s="777"/>
      <c r="H3" s="1"/>
      <c r="I3" s="1"/>
      <c r="J3" s="1"/>
      <c r="K3" s="734">
        <v>0.03</v>
      </c>
    </row>
    <row r="4" spans="1:11" ht="9" customHeight="1" x14ac:dyDescent="0.25">
      <c r="A4" s="1011"/>
      <c r="B4" s="806"/>
      <c r="C4" s="806"/>
      <c r="D4" s="806"/>
      <c r="E4" s="806"/>
      <c r="F4" s="806"/>
      <c r="G4" s="796"/>
      <c r="H4" s="1"/>
      <c r="I4" s="1"/>
      <c r="J4" s="1"/>
      <c r="K4" s="734">
        <v>0.04</v>
      </c>
    </row>
    <row r="5" spans="1:11" ht="21" customHeight="1" x14ac:dyDescent="0.25">
      <c r="A5" s="735"/>
      <c r="B5" s="736"/>
      <c r="C5" s="737" t="s">
        <v>497</v>
      </c>
      <c r="D5" s="1"/>
      <c r="E5" s="1"/>
      <c r="F5" s="1"/>
      <c r="G5" s="10"/>
      <c r="H5" s="1"/>
      <c r="I5" s="1"/>
      <c r="J5" s="1"/>
      <c r="K5" s="734">
        <v>0.05</v>
      </c>
    </row>
    <row r="6" spans="1:11" ht="28.5" customHeight="1" x14ac:dyDescent="0.25">
      <c r="A6" s="738" t="s">
        <v>498</v>
      </c>
      <c r="B6" s="739">
        <v>0</v>
      </c>
      <c r="C6" s="740">
        <f>IF(B6=0,0,B6/B6)</f>
        <v>0</v>
      </c>
      <c r="D6" s="1"/>
      <c r="E6" s="1"/>
      <c r="F6" s="1"/>
      <c r="G6" s="10"/>
      <c r="H6" s="1"/>
      <c r="I6" s="1"/>
      <c r="J6" s="1"/>
      <c r="K6" s="734">
        <v>0.06</v>
      </c>
    </row>
    <row r="7" spans="1:11" ht="28.5" customHeight="1" x14ac:dyDescent="0.25">
      <c r="A7" s="738" t="s">
        <v>499</v>
      </c>
      <c r="B7" s="741" t="s">
        <v>520</v>
      </c>
      <c r="C7" s="740">
        <f>IF(B6=0,0,B7/B6)</f>
        <v>0</v>
      </c>
      <c r="D7" s="1"/>
      <c r="E7" s="1"/>
      <c r="F7" s="1"/>
      <c r="G7" s="10"/>
      <c r="H7" s="1"/>
      <c r="I7" s="742"/>
      <c r="J7" s="1"/>
      <c r="K7" s="734">
        <v>7.0000000000000007E-2</v>
      </c>
    </row>
    <row r="8" spans="1:11" ht="21" customHeight="1" x14ac:dyDescent="0.25">
      <c r="A8" s="738" t="s">
        <v>500</v>
      </c>
      <c r="B8" s="741" t="e">
        <f>B6-B7</f>
        <v>#VALUE!</v>
      </c>
      <c r="C8" s="743">
        <f>IF(B6=0,0,B8/B6)</f>
        <v>0</v>
      </c>
      <c r="D8" s="1"/>
      <c r="E8" s="1"/>
      <c r="F8" s="1"/>
      <c r="G8" s="10"/>
      <c r="H8" s="1"/>
      <c r="I8" s="1"/>
      <c r="J8" s="1"/>
      <c r="K8" s="734">
        <v>0.08</v>
      </c>
    </row>
    <row r="9" spans="1:11" ht="24.75" customHeight="1" x14ac:dyDescent="0.25">
      <c r="A9" s="738" t="s">
        <v>501</v>
      </c>
      <c r="B9" s="744">
        <v>0.08</v>
      </c>
      <c r="C9" s="745"/>
      <c r="D9" s="1"/>
      <c r="E9" s="1"/>
      <c r="F9" s="1"/>
      <c r="G9" s="10"/>
      <c r="H9" s="1"/>
      <c r="I9" s="1"/>
      <c r="J9" s="1"/>
      <c r="K9" s="734">
        <v>0.09</v>
      </c>
    </row>
    <row r="10" spans="1:11" ht="24.75" customHeight="1" x14ac:dyDescent="0.25">
      <c r="A10" s="738" t="s">
        <v>502</v>
      </c>
      <c r="B10" s="746">
        <v>0.04</v>
      </c>
      <c r="C10" s="745"/>
      <c r="D10" s="1"/>
      <c r="E10" s="1"/>
      <c r="F10" s="1"/>
      <c r="G10" s="10"/>
      <c r="H10" s="1"/>
      <c r="I10" s="1"/>
      <c r="J10" s="1"/>
      <c r="K10" s="734">
        <v>0.1</v>
      </c>
    </row>
    <row r="11" spans="1:11" ht="24.75" customHeight="1" x14ac:dyDescent="0.25">
      <c r="A11" s="747" t="s">
        <v>503</v>
      </c>
      <c r="B11" s="748" t="e">
        <f>(LN(((((C7*(1/B10))*B9/C8)+1)))/(LN((1+B9))))</f>
        <v>#DIV/0!</v>
      </c>
      <c r="C11" s="749"/>
      <c r="D11" s="12"/>
      <c r="E11" s="12"/>
      <c r="F11" s="12"/>
      <c r="G11" s="13"/>
      <c r="H11" s="1"/>
      <c r="I11" s="1"/>
      <c r="J11" s="1"/>
      <c r="K11" s="734">
        <v>0.11</v>
      </c>
    </row>
    <row r="12" spans="1:11" ht="13.5" customHeight="1" x14ac:dyDescent="0.25">
      <c r="A12" s="750"/>
      <c r="B12" s="751"/>
      <c r="C12" s="751"/>
      <c r="D12" s="658"/>
      <c r="E12" s="658"/>
      <c r="F12" s="658"/>
      <c r="G12" s="752"/>
      <c r="H12" s="1"/>
      <c r="I12" s="1"/>
      <c r="J12" s="1"/>
      <c r="K12" s="734">
        <v>0.12</v>
      </c>
    </row>
    <row r="13" spans="1:11" ht="19.5" customHeight="1" x14ac:dyDescent="0.3">
      <c r="A13" s="753" t="s">
        <v>504</v>
      </c>
      <c r="B13" s="754"/>
      <c r="C13" s="754"/>
      <c r="D13" s="754"/>
      <c r="E13" s="754" t="s">
        <v>304</v>
      </c>
      <c r="F13" s="754"/>
      <c r="G13" s="755"/>
      <c r="H13" s="1"/>
      <c r="I13" s="1"/>
      <c r="J13" s="1"/>
      <c r="K13" s="734">
        <v>0.13</v>
      </c>
    </row>
    <row r="14" spans="1:11" ht="24.75" customHeight="1" x14ac:dyDescent="0.25">
      <c r="A14" s="756" t="s">
        <v>505</v>
      </c>
      <c r="B14" s="757"/>
      <c r="C14" s="757"/>
      <c r="D14" s="757"/>
      <c r="E14" s="757"/>
      <c r="F14" s="757"/>
      <c r="G14" s="758"/>
      <c r="H14" s="1"/>
      <c r="I14" s="1"/>
      <c r="J14" s="1"/>
      <c r="K14" s="734">
        <v>0.14000000000000001</v>
      </c>
    </row>
    <row r="15" spans="1:11" ht="15" customHeight="1" x14ac:dyDescent="0.25">
      <c r="A15" s="3"/>
      <c r="B15" s="4"/>
      <c r="C15" s="4"/>
      <c r="D15" s="4"/>
      <c r="E15" s="4"/>
      <c r="F15" s="4"/>
      <c r="G15" s="5"/>
      <c r="H15" s="1"/>
      <c r="I15" s="1"/>
      <c r="J15" s="1"/>
      <c r="K15" s="734">
        <v>0.15</v>
      </c>
    </row>
  </sheetData>
  <mergeCells count="2">
    <mergeCell ref="A1:G3"/>
    <mergeCell ref="A4:G4"/>
  </mergeCells>
  <dataValidations count="1">
    <dataValidation type="list" allowBlank="1" showErrorMessage="1" sqref="B9" xr:uid="{00000000-0002-0000-1100-000000000000}">
      <formula1>$K$1:$K$15</formula1>
    </dataValidation>
  </dataValidations>
  <pageMargins left="0.7" right="0.7" top="0.75" bottom="0.75" header="0" footer="0"/>
  <pageSetup orientation="landscape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0"/>
  <sheetViews>
    <sheetView rightToLeft="1" tabSelected="1" topLeftCell="A17" workbookViewId="0">
      <selection activeCell="G45" sqref="G45"/>
    </sheetView>
  </sheetViews>
  <sheetFormatPr defaultColWidth="12.59765625" defaultRowHeight="15" customHeight="1" x14ac:dyDescent="0.25"/>
  <cols>
    <col min="1" max="1" width="15.59765625" customWidth="1"/>
    <col min="2" max="3" width="8.59765625" customWidth="1"/>
    <col min="4" max="4" width="25.69921875" customWidth="1"/>
    <col min="5" max="5" width="8.59765625" customWidth="1"/>
    <col min="6" max="6" width="33.69921875" customWidth="1"/>
    <col min="7" max="7" width="17.5" customWidth="1"/>
  </cols>
  <sheetData>
    <row r="1" spans="1:7" ht="13.5" customHeight="1" x14ac:dyDescent="0.25">
      <c r="A1" s="910"/>
      <c r="B1" s="779"/>
      <c r="C1" s="779"/>
      <c r="D1" s="779"/>
      <c r="E1" s="779"/>
      <c r="F1" s="779"/>
      <c r="G1" s="779"/>
    </row>
    <row r="2" spans="1:7" ht="13.5" customHeight="1" x14ac:dyDescent="0.25">
      <c r="A2" s="775"/>
      <c r="B2" s="776"/>
      <c r="C2" s="776"/>
      <c r="D2" s="776"/>
      <c r="E2" s="776"/>
      <c r="F2" s="776"/>
      <c r="G2" s="776"/>
    </row>
    <row r="3" spans="1:7" ht="13.5" customHeight="1" x14ac:dyDescent="0.25">
      <c r="A3" s="775"/>
      <c r="B3" s="776"/>
      <c r="C3" s="776"/>
      <c r="D3" s="776"/>
      <c r="E3" s="776"/>
      <c r="F3" s="776"/>
      <c r="G3" s="776"/>
    </row>
    <row r="4" spans="1:7" ht="9.75" customHeight="1" x14ac:dyDescent="0.25">
      <c r="A4" s="1011"/>
      <c r="B4" s="806"/>
      <c r="C4" s="806"/>
      <c r="D4" s="806"/>
      <c r="E4" s="806"/>
      <c r="F4" s="806"/>
      <c r="G4" s="796"/>
    </row>
    <row r="5" spans="1:7" ht="17.25" customHeight="1" x14ac:dyDescent="0.3">
      <c r="A5" s="759" t="s">
        <v>506</v>
      </c>
      <c r="B5" s="861" t="s">
        <v>46</v>
      </c>
      <c r="C5" s="806"/>
      <c r="D5" s="796"/>
      <c r="E5" s="861" t="s">
        <v>507</v>
      </c>
      <c r="F5" s="796"/>
      <c r="G5" s="760" t="s">
        <v>508</v>
      </c>
    </row>
    <row r="6" spans="1:7" ht="13.5" customHeight="1" x14ac:dyDescent="0.25">
      <c r="A6" s="761" t="s">
        <v>83</v>
      </c>
      <c r="B6" s="1018"/>
      <c r="C6" s="901"/>
      <c r="D6" s="901"/>
      <c r="E6" s="1019"/>
      <c r="F6" s="895"/>
      <c r="G6" s="762"/>
    </row>
    <row r="7" spans="1:7" ht="13.5" customHeight="1" x14ac:dyDescent="0.25">
      <c r="A7" s="763" t="s">
        <v>82</v>
      </c>
      <c r="B7" s="1012"/>
      <c r="C7" s="800"/>
      <c r="D7" s="800"/>
      <c r="E7" s="1013"/>
      <c r="F7" s="792"/>
      <c r="G7" s="764"/>
    </row>
    <row r="8" spans="1:7" ht="13.5" customHeight="1" x14ac:dyDescent="0.25">
      <c r="A8" s="763" t="s">
        <v>509</v>
      </c>
      <c r="B8" s="1012"/>
      <c r="C8" s="800"/>
      <c r="D8" s="800"/>
      <c r="E8" s="1013"/>
      <c r="F8" s="792"/>
      <c r="G8" s="764"/>
    </row>
    <row r="9" spans="1:7" ht="13.5" customHeight="1" x14ac:dyDescent="0.25">
      <c r="A9" s="763" t="s">
        <v>161</v>
      </c>
      <c r="B9" s="1012"/>
      <c r="C9" s="800"/>
      <c r="D9" s="800"/>
      <c r="E9" s="1013"/>
      <c r="F9" s="792"/>
      <c r="G9" s="764"/>
    </row>
    <row r="10" spans="1:7" ht="13.5" customHeight="1" x14ac:dyDescent="0.25">
      <c r="A10" s="763" t="s">
        <v>481</v>
      </c>
      <c r="B10" s="1017"/>
      <c r="C10" s="800"/>
      <c r="D10" s="800"/>
      <c r="E10" s="1013"/>
      <c r="F10" s="792"/>
      <c r="G10" s="764"/>
    </row>
    <row r="11" spans="1:7" ht="13.5" customHeight="1" x14ac:dyDescent="0.25">
      <c r="A11" s="763" t="s">
        <v>96</v>
      </c>
      <c r="B11" s="1012"/>
      <c r="C11" s="800"/>
      <c r="D11" s="800"/>
      <c r="E11" s="1013"/>
      <c r="F11" s="792"/>
      <c r="G11" s="764"/>
    </row>
    <row r="12" spans="1:7" ht="13.5" customHeight="1" x14ac:dyDescent="0.25">
      <c r="A12" s="763" t="s">
        <v>306</v>
      </c>
      <c r="B12" s="1012"/>
      <c r="C12" s="800"/>
      <c r="D12" s="800"/>
      <c r="E12" s="1013"/>
      <c r="F12" s="792"/>
      <c r="G12" s="764"/>
    </row>
    <row r="13" spans="1:7" ht="13.5" customHeight="1" x14ac:dyDescent="0.25">
      <c r="A13" s="763" t="s">
        <v>510</v>
      </c>
      <c r="B13" s="1012" t="s">
        <v>511</v>
      </c>
      <c r="C13" s="800"/>
      <c r="D13" s="800"/>
      <c r="E13" s="1013"/>
      <c r="F13" s="792"/>
      <c r="G13" s="764"/>
    </row>
    <row r="14" spans="1:7" ht="13.5" customHeight="1" x14ac:dyDescent="0.25">
      <c r="A14" s="763" t="s">
        <v>512</v>
      </c>
      <c r="B14" s="1012"/>
      <c r="C14" s="800"/>
      <c r="D14" s="800"/>
      <c r="E14" s="1013"/>
      <c r="F14" s="792"/>
      <c r="G14" s="764"/>
    </row>
    <row r="15" spans="1:7" ht="13.5" customHeight="1" x14ac:dyDescent="0.25">
      <c r="A15" s="763" t="s">
        <v>513</v>
      </c>
      <c r="B15" s="1012"/>
      <c r="C15" s="800"/>
      <c r="D15" s="800"/>
      <c r="E15" s="1013"/>
      <c r="F15" s="792"/>
      <c r="G15" s="764"/>
    </row>
    <row r="16" spans="1:7" ht="13.5" customHeight="1" x14ac:dyDescent="0.25">
      <c r="A16" s="763" t="s">
        <v>514</v>
      </c>
      <c r="B16" s="1012"/>
      <c r="C16" s="800"/>
      <c r="D16" s="800"/>
      <c r="E16" s="1013"/>
      <c r="F16" s="792"/>
      <c r="G16" s="764"/>
    </row>
    <row r="17" spans="1:7" ht="13.5" customHeight="1" x14ac:dyDescent="0.25">
      <c r="A17" s="763" t="s">
        <v>339</v>
      </c>
      <c r="B17" s="1012"/>
      <c r="C17" s="800"/>
      <c r="D17" s="800"/>
      <c r="E17" s="1013"/>
      <c r="F17" s="792"/>
      <c r="G17" s="764"/>
    </row>
    <row r="18" spans="1:7" ht="13.5" customHeight="1" x14ac:dyDescent="0.25">
      <c r="A18" s="763" t="s">
        <v>515</v>
      </c>
      <c r="B18" s="1012"/>
      <c r="C18" s="800"/>
      <c r="D18" s="800"/>
      <c r="E18" s="1013"/>
      <c r="F18" s="792"/>
      <c r="G18" s="764"/>
    </row>
    <row r="19" spans="1:7" ht="13.5" customHeight="1" x14ac:dyDescent="0.25">
      <c r="A19" s="763" t="s">
        <v>516</v>
      </c>
      <c r="B19" s="1012"/>
      <c r="C19" s="800"/>
      <c r="D19" s="800"/>
      <c r="E19" s="1013"/>
      <c r="F19" s="792"/>
      <c r="G19" s="764"/>
    </row>
    <row r="20" spans="1:7" ht="13.5" customHeight="1" x14ac:dyDescent="0.25">
      <c r="A20" s="763" t="s">
        <v>517</v>
      </c>
      <c r="B20" s="1012"/>
      <c r="C20" s="800"/>
      <c r="D20" s="800"/>
      <c r="E20" s="1013"/>
      <c r="F20" s="792"/>
      <c r="G20" s="764"/>
    </row>
    <row r="21" spans="1:7" ht="13.5" customHeight="1" x14ac:dyDescent="0.25">
      <c r="A21" s="763" t="s">
        <v>518</v>
      </c>
      <c r="B21" s="1012"/>
      <c r="C21" s="800"/>
      <c r="D21" s="800"/>
      <c r="E21" s="1013"/>
      <c r="F21" s="792"/>
      <c r="G21" s="764"/>
    </row>
    <row r="22" spans="1:7" ht="13.5" customHeight="1" x14ac:dyDescent="0.25">
      <c r="A22" s="763" t="s">
        <v>519</v>
      </c>
      <c r="B22" s="1012"/>
      <c r="C22" s="800"/>
      <c r="D22" s="800"/>
      <c r="E22" s="1013"/>
      <c r="F22" s="792"/>
      <c r="G22" s="764"/>
    </row>
    <row r="23" spans="1:7" ht="13.5" customHeight="1" x14ac:dyDescent="0.25">
      <c r="A23" s="765"/>
      <c r="B23" s="1012"/>
      <c r="C23" s="800"/>
      <c r="D23" s="800"/>
      <c r="E23" s="1013"/>
      <c r="F23" s="792"/>
      <c r="G23" s="764"/>
    </row>
    <row r="24" spans="1:7" ht="13.5" customHeight="1" x14ac:dyDescent="0.25">
      <c r="A24" s="766"/>
      <c r="B24" s="1012"/>
      <c r="C24" s="800"/>
      <c r="D24" s="800"/>
      <c r="E24" s="1013"/>
      <c r="F24" s="792"/>
      <c r="G24" s="764"/>
    </row>
    <row r="25" spans="1:7" ht="13.5" customHeight="1" x14ac:dyDescent="0.25">
      <c r="A25" s="384"/>
      <c r="B25" s="1012"/>
      <c r="C25" s="800"/>
      <c r="D25" s="800"/>
      <c r="E25" s="1013"/>
      <c r="F25" s="792"/>
      <c r="G25" s="764"/>
    </row>
    <row r="26" spans="1:7" ht="13.5" customHeight="1" x14ac:dyDescent="0.25">
      <c r="A26" s="384"/>
      <c r="B26" s="1012"/>
      <c r="C26" s="800"/>
      <c r="D26" s="800"/>
      <c r="E26" s="1013"/>
      <c r="F26" s="792"/>
      <c r="G26" s="764"/>
    </row>
    <row r="27" spans="1:7" ht="13.5" customHeight="1" x14ac:dyDescent="0.25">
      <c r="A27" s="384"/>
      <c r="B27" s="1012"/>
      <c r="C27" s="800"/>
      <c r="D27" s="800"/>
      <c r="E27" s="1013"/>
      <c r="F27" s="792"/>
      <c r="G27" s="764"/>
    </row>
    <row r="28" spans="1:7" ht="13.5" customHeight="1" x14ac:dyDescent="0.25">
      <c r="A28" s="384"/>
      <c r="B28" s="1012"/>
      <c r="C28" s="800"/>
      <c r="D28" s="800"/>
      <c r="E28" s="1013"/>
      <c r="F28" s="792"/>
      <c r="G28" s="764"/>
    </row>
    <row r="29" spans="1:7" ht="13.5" customHeight="1" x14ac:dyDescent="0.25">
      <c r="A29" s="384"/>
      <c r="B29" s="1012"/>
      <c r="C29" s="800"/>
      <c r="D29" s="800"/>
      <c r="E29" s="1014"/>
      <c r="F29" s="820"/>
      <c r="G29" s="764"/>
    </row>
    <row r="30" spans="1:7" ht="13.5" customHeight="1" x14ac:dyDescent="0.25">
      <c r="A30" s="767"/>
      <c r="B30" s="1015"/>
      <c r="C30" s="804"/>
      <c r="D30" s="804"/>
      <c r="E30" s="1016"/>
      <c r="F30" s="794"/>
      <c r="G30" s="768"/>
    </row>
  </sheetData>
  <mergeCells count="54">
    <mergeCell ref="A1:G3"/>
    <mergeCell ref="A4:G4"/>
    <mergeCell ref="B5:D5"/>
    <mergeCell ref="E5:F5"/>
    <mergeCell ref="B6:D6"/>
    <mergeCell ref="E6:F6"/>
    <mergeCell ref="E7:F7"/>
    <mergeCell ref="B7:D7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E14:F14"/>
    <mergeCell ref="B14:D14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E21:F21"/>
    <mergeCell ref="B21:D21"/>
    <mergeCell ref="B22:D22"/>
    <mergeCell ref="E22:F22"/>
    <mergeCell ref="B23:D23"/>
    <mergeCell ref="E23:F23"/>
    <mergeCell ref="B24:D24"/>
    <mergeCell ref="E24:F24"/>
    <mergeCell ref="B28:D28"/>
    <mergeCell ref="B29:D29"/>
    <mergeCell ref="E29:F29"/>
    <mergeCell ref="B30:D30"/>
    <mergeCell ref="E30:F30"/>
    <mergeCell ref="E28:F28"/>
    <mergeCell ref="B25:D25"/>
    <mergeCell ref="E25:F25"/>
    <mergeCell ref="B26:D26"/>
    <mergeCell ref="E26:F26"/>
    <mergeCell ref="B27:D27"/>
    <mergeCell ref="E27:F2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L40"/>
  <sheetViews>
    <sheetView rightToLeft="1" topLeftCell="A20" workbookViewId="0">
      <selection activeCell="C46" sqref="C46"/>
    </sheetView>
  </sheetViews>
  <sheetFormatPr defaultColWidth="12.59765625" defaultRowHeight="15" customHeight="1" x14ac:dyDescent="0.25"/>
  <cols>
    <col min="1" max="1" width="13.09765625" customWidth="1"/>
    <col min="2" max="2" width="11.09765625" customWidth="1"/>
    <col min="3" max="3" width="11.69921875" customWidth="1"/>
    <col min="4" max="4" width="11.5" customWidth="1"/>
    <col min="5" max="5" width="7.3984375" customWidth="1"/>
    <col min="6" max="6" width="9" customWidth="1"/>
    <col min="7" max="7" width="8.3984375" customWidth="1"/>
    <col min="8" max="10" width="9" customWidth="1"/>
    <col min="11" max="12" width="9" hidden="1" customWidth="1"/>
  </cols>
  <sheetData>
    <row r="1" spans="1:12" ht="13.5" customHeight="1" x14ac:dyDescent="0.25">
      <c r="A1" s="807" t="s">
        <v>2</v>
      </c>
      <c r="B1" s="773"/>
      <c r="C1" s="773"/>
      <c r="D1" s="773"/>
      <c r="E1" s="773"/>
      <c r="F1" s="773"/>
      <c r="G1" s="774"/>
      <c r="H1" s="20"/>
      <c r="I1" s="21"/>
      <c r="J1" s="22"/>
      <c r="K1" s="22"/>
      <c r="L1" s="22"/>
    </row>
    <row r="2" spans="1:12" ht="13.5" customHeight="1" x14ac:dyDescent="0.25">
      <c r="A2" s="775"/>
      <c r="B2" s="776"/>
      <c r="C2" s="776"/>
      <c r="D2" s="776"/>
      <c r="E2" s="776"/>
      <c r="F2" s="776"/>
      <c r="G2" s="777"/>
      <c r="H2" s="20"/>
      <c r="I2" s="21"/>
      <c r="J2" s="22"/>
      <c r="K2" s="22" t="s">
        <v>3</v>
      </c>
      <c r="L2" s="22" t="s">
        <v>4</v>
      </c>
    </row>
    <row r="3" spans="1:12" ht="13.5" customHeight="1" x14ac:dyDescent="0.25">
      <c r="A3" s="783"/>
      <c r="B3" s="784"/>
      <c r="C3" s="784"/>
      <c r="D3" s="784"/>
      <c r="E3" s="784"/>
      <c r="F3" s="784"/>
      <c r="G3" s="785"/>
      <c r="H3" s="20"/>
      <c r="I3" s="21"/>
      <c r="J3" s="22"/>
      <c r="K3" s="22" t="s">
        <v>5</v>
      </c>
      <c r="L3" s="22" t="s">
        <v>6</v>
      </c>
    </row>
    <row r="4" spans="1:12" ht="10.5" customHeight="1" x14ac:dyDescent="0.25">
      <c r="A4" s="808"/>
      <c r="B4" s="809"/>
      <c r="C4" s="809"/>
      <c r="D4" s="809"/>
      <c r="E4" s="809"/>
      <c r="F4" s="809"/>
      <c r="G4" s="810"/>
      <c r="H4" s="21"/>
      <c r="I4" s="21"/>
      <c r="J4" s="22"/>
      <c r="K4" s="1" t="s">
        <v>7</v>
      </c>
      <c r="L4" s="22" t="s">
        <v>8</v>
      </c>
    </row>
    <row r="5" spans="1:12" ht="28.5" customHeight="1" x14ac:dyDescent="0.25">
      <c r="A5" s="23"/>
      <c r="B5" s="24" t="s">
        <v>9</v>
      </c>
      <c r="C5" s="24" t="s">
        <v>10</v>
      </c>
      <c r="D5" s="24" t="s">
        <v>11</v>
      </c>
      <c r="E5" s="25" t="s">
        <v>12</v>
      </c>
      <c r="F5" s="24" t="s">
        <v>13</v>
      </c>
      <c r="G5" s="24" t="s">
        <v>14</v>
      </c>
      <c r="H5" s="22"/>
      <c r="I5" s="22"/>
      <c r="J5" s="22"/>
      <c r="K5" s="1"/>
      <c r="L5" s="22" t="s">
        <v>15</v>
      </c>
    </row>
    <row r="6" spans="1:12" ht="13.5" customHeight="1" x14ac:dyDescent="0.25">
      <c r="A6" s="26" t="s">
        <v>16</v>
      </c>
      <c r="B6" s="27"/>
      <c r="C6" s="28"/>
      <c r="D6" s="29"/>
      <c r="E6" s="28"/>
      <c r="F6" s="28"/>
      <c r="G6" s="30"/>
      <c r="H6" s="22"/>
      <c r="I6" s="22"/>
      <c r="J6" s="22"/>
      <c r="K6" s="22" t="s">
        <v>17</v>
      </c>
      <c r="L6" s="31"/>
    </row>
    <row r="7" spans="1:12" ht="13.5" customHeight="1" x14ac:dyDescent="0.25">
      <c r="A7" s="32" t="s">
        <v>18</v>
      </c>
      <c r="B7" s="33"/>
      <c r="C7" s="34"/>
      <c r="D7" s="35"/>
      <c r="E7" s="34"/>
      <c r="F7" s="34"/>
      <c r="G7" s="36"/>
      <c r="H7" s="22"/>
      <c r="I7" s="22"/>
      <c r="J7" s="22"/>
      <c r="K7" s="22" t="s">
        <v>19</v>
      </c>
      <c r="L7" s="31"/>
    </row>
    <row r="8" spans="1:12" ht="13.5" customHeight="1" x14ac:dyDescent="0.25">
      <c r="A8" s="32" t="s">
        <v>20</v>
      </c>
      <c r="B8" s="33"/>
      <c r="C8" s="34"/>
      <c r="D8" s="35"/>
      <c r="E8" s="34"/>
      <c r="F8" s="34"/>
      <c r="G8" s="36"/>
      <c r="H8" s="22"/>
      <c r="I8" s="22"/>
      <c r="J8" s="22"/>
      <c r="K8" s="22" t="s">
        <v>21</v>
      </c>
      <c r="L8" s="31"/>
    </row>
    <row r="9" spans="1:12" ht="13.5" customHeight="1" x14ac:dyDescent="0.25">
      <c r="A9" s="32" t="s">
        <v>20</v>
      </c>
      <c r="B9" s="33"/>
      <c r="C9" s="34"/>
      <c r="D9" s="34"/>
      <c r="E9" s="34"/>
      <c r="F9" s="34"/>
      <c r="G9" s="36"/>
      <c r="H9" s="22"/>
      <c r="I9" s="22"/>
      <c r="J9" s="22"/>
      <c r="K9" s="22" t="s">
        <v>22</v>
      </c>
      <c r="L9" s="31"/>
    </row>
    <row r="10" spans="1:12" ht="13.5" customHeight="1" x14ac:dyDescent="0.25">
      <c r="A10" s="32" t="s">
        <v>20</v>
      </c>
      <c r="B10" s="33"/>
      <c r="C10" s="34"/>
      <c r="D10" s="34"/>
      <c r="E10" s="34"/>
      <c r="F10" s="34"/>
      <c r="G10" s="36"/>
      <c r="H10" s="22"/>
      <c r="I10" s="22"/>
      <c r="J10" s="22"/>
      <c r="K10" s="22" t="s">
        <v>23</v>
      </c>
      <c r="L10" s="31"/>
    </row>
    <row r="11" spans="1:12" ht="13.5" customHeight="1" x14ac:dyDescent="0.25">
      <c r="A11" s="32" t="s">
        <v>20</v>
      </c>
      <c r="B11" s="33"/>
      <c r="C11" s="34"/>
      <c r="D11" s="34"/>
      <c r="E11" s="34"/>
      <c r="F11" s="34"/>
      <c r="G11" s="36"/>
      <c r="H11" s="22"/>
      <c r="I11" s="22"/>
      <c r="J11" s="22"/>
      <c r="K11" s="22" t="s">
        <v>24</v>
      </c>
      <c r="L11" s="31"/>
    </row>
    <row r="12" spans="1:12" ht="13.5" customHeight="1" x14ac:dyDescent="0.25">
      <c r="A12" s="32" t="s">
        <v>20</v>
      </c>
      <c r="B12" s="33"/>
      <c r="C12" s="34"/>
      <c r="D12" s="34"/>
      <c r="E12" s="34"/>
      <c r="F12" s="34"/>
      <c r="G12" s="36"/>
      <c r="H12" s="22"/>
      <c r="I12" s="22"/>
      <c r="J12" s="22"/>
      <c r="K12" s="22" t="s">
        <v>7</v>
      </c>
      <c r="L12" s="31"/>
    </row>
    <row r="13" spans="1:12" ht="13.5" customHeight="1" x14ac:dyDescent="0.25">
      <c r="A13" s="32" t="s">
        <v>20</v>
      </c>
      <c r="B13" s="33"/>
      <c r="C13" s="34"/>
      <c r="D13" s="34"/>
      <c r="E13" s="34"/>
      <c r="F13" s="34"/>
      <c r="G13" s="36"/>
      <c r="H13" s="22"/>
      <c r="I13" s="22"/>
      <c r="J13" s="22"/>
      <c r="K13" s="22"/>
      <c r="L13" s="31"/>
    </row>
    <row r="14" spans="1:12" ht="13.5" customHeight="1" x14ac:dyDescent="0.25">
      <c r="A14" s="32" t="s">
        <v>20</v>
      </c>
      <c r="B14" s="33"/>
      <c r="C14" s="34"/>
      <c r="D14" s="34"/>
      <c r="E14" s="34"/>
      <c r="F14" s="34"/>
      <c r="G14" s="36"/>
      <c r="H14" s="22"/>
      <c r="I14" s="22"/>
      <c r="J14" s="22"/>
      <c r="K14" s="22"/>
      <c r="L14" s="31"/>
    </row>
    <row r="15" spans="1:12" ht="13.5" customHeight="1" x14ac:dyDescent="0.25">
      <c r="A15" s="32" t="s">
        <v>20</v>
      </c>
      <c r="B15" s="33"/>
      <c r="C15" s="34"/>
      <c r="D15" s="34"/>
      <c r="E15" s="34"/>
      <c r="F15" s="34"/>
      <c r="G15" s="36"/>
      <c r="H15" s="22"/>
      <c r="I15" s="22"/>
      <c r="J15" s="22"/>
      <c r="K15" s="22" t="s">
        <v>25</v>
      </c>
      <c r="L15" s="31"/>
    </row>
    <row r="16" spans="1:12" ht="13.5" customHeight="1" x14ac:dyDescent="0.25">
      <c r="A16" s="32" t="s">
        <v>20</v>
      </c>
      <c r="B16" s="33"/>
      <c r="C16" s="34"/>
      <c r="D16" s="34"/>
      <c r="E16" s="34"/>
      <c r="F16" s="34"/>
      <c r="G16" s="36"/>
      <c r="H16" s="22"/>
      <c r="I16" s="22"/>
      <c r="J16" s="22"/>
      <c r="K16" s="22" t="s">
        <v>26</v>
      </c>
      <c r="L16" s="31"/>
    </row>
    <row r="17" spans="1:11" ht="13.5" customHeight="1" x14ac:dyDescent="0.25">
      <c r="A17" s="37" t="s">
        <v>20</v>
      </c>
      <c r="B17" s="38"/>
      <c r="C17" s="39"/>
      <c r="D17" s="39"/>
      <c r="E17" s="39"/>
      <c r="F17" s="39"/>
      <c r="G17" s="40"/>
      <c r="H17" s="22"/>
      <c r="I17" s="22"/>
      <c r="J17" s="22"/>
      <c r="K17" s="22" t="s">
        <v>27</v>
      </c>
    </row>
    <row r="18" spans="1:11" ht="13.5" customHeight="1" x14ac:dyDescent="0.25">
      <c r="A18" s="1"/>
      <c r="B18" s="1"/>
      <c r="C18" s="1"/>
      <c r="D18" s="1"/>
      <c r="E18" s="1"/>
      <c r="F18" s="1"/>
      <c r="G18" s="22"/>
      <c r="H18" s="22"/>
      <c r="I18" s="22"/>
      <c r="J18" s="22"/>
      <c r="K18" s="22" t="s">
        <v>28</v>
      </c>
    </row>
    <row r="19" spans="1:11" ht="13.5" customHeight="1" x14ac:dyDescent="0.25">
      <c r="A19" s="1"/>
      <c r="B19" s="1"/>
      <c r="C19" s="1"/>
      <c r="D19" s="1"/>
      <c r="E19" s="1"/>
      <c r="F19" s="1"/>
      <c r="G19" s="22"/>
      <c r="H19" s="22"/>
      <c r="I19" s="22"/>
      <c r="J19" s="22"/>
      <c r="K19" s="22" t="s">
        <v>29</v>
      </c>
    </row>
    <row r="20" spans="1:11" ht="13.5" customHeight="1" x14ac:dyDescent="0.25">
      <c r="A20" s="41"/>
      <c r="B20" s="811" t="s">
        <v>30</v>
      </c>
      <c r="C20" s="796"/>
      <c r="D20" s="812" t="s">
        <v>31</v>
      </c>
      <c r="E20" s="806"/>
      <c r="F20" s="796"/>
      <c r="G20" s="22"/>
      <c r="H20" s="22"/>
      <c r="I20" s="22"/>
      <c r="J20" s="22"/>
      <c r="K20" s="22" t="s">
        <v>32</v>
      </c>
    </row>
    <row r="21" spans="1:11" ht="13.5" customHeight="1" x14ac:dyDescent="0.25">
      <c r="A21" s="42" t="s">
        <v>33</v>
      </c>
      <c r="B21" s="813"/>
      <c r="C21" s="814"/>
      <c r="D21" s="815"/>
      <c r="E21" s="816"/>
      <c r="F21" s="814"/>
      <c r="G21" s="22"/>
      <c r="H21" s="22"/>
      <c r="I21" s="22"/>
      <c r="J21" s="22"/>
      <c r="K21" s="22" t="s">
        <v>34</v>
      </c>
    </row>
    <row r="22" spans="1:11" ht="13.5" customHeight="1" x14ac:dyDescent="0.25">
      <c r="A22" s="43" t="s">
        <v>35</v>
      </c>
      <c r="B22" s="801"/>
      <c r="C22" s="792"/>
      <c r="D22" s="799"/>
      <c r="E22" s="800"/>
      <c r="F22" s="792"/>
      <c r="G22" s="22"/>
      <c r="H22" s="22"/>
      <c r="I22" s="22"/>
      <c r="J22" s="22"/>
      <c r="K22" s="22" t="s">
        <v>36</v>
      </c>
    </row>
    <row r="23" spans="1:11" ht="13.5" customHeight="1" x14ac:dyDescent="0.25">
      <c r="A23" s="44" t="s">
        <v>37</v>
      </c>
      <c r="B23" s="802"/>
      <c r="C23" s="794"/>
      <c r="D23" s="803"/>
      <c r="E23" s="804"/>
      <c r="F23" s="794"/>
      <c r="G23" s="22"/>
      <c r="H23" s="22"/>
      <c r="I23" s="22"/>
      <c r="J23" s="22"/>
      <c r="K23" s="22" t="s">
        <v>20</v>
      </c>
    </row>
    <row r="24" spans="1:11" ht="13.5" customHeight="1" x14ac:dyDescent="0.25">
      <c r="A24" s="31"/>
      <c r="B24" s="45"/>
      <c r="C24" s="45"/>
      <c r="D24" s="31"/>
      <c r="E24" s="31"/>
      <c r="F24" s="31"/>
      <c r="G24" s="22"/>
      <c r="H24" s="22"/>
      <c r="I24" s="22"/>
      <c r="J24" s="22"/>
      <c r="K24" s="22" t="s">
        <v>38</v>
      </c>
    </row>
    <row r="25" spans="1:11" ht="13.5" customHeight="1" x14ac:dyDescent="0.25">
      <c r="A25" s="31"/>
      <c r="B25" s="31"/>
      <c r="C25" s="31"/>
      <c r="D25" s="31"/>
      <c r="E25" s="31"/>
      <c r="F25" s="31"/>
      <c r="G25" s="22"/>
      <c r="H25" s="22"/>
      <c r="I25" s="22"/>
      <c r="J25" s="22"/>
      <c r="K25" s="22" t="s">
        <v>39</v>
      </c>
    </row>
    <row r="26" spans="1:11" ht="13.5" customHeight="1" x14ac:dyDescent="0.3">
      <c r="A26" s="805" t="s">
        <v>40</v>
      </c>
      <c r="B26" s="806"/>
      <c r="C26" s="806"/>
      <c r="D26" s="806"/>
      <c r="E26" s="806"/>
      <c r="F26" s="796"/>
      <c r="G26" s="22"/>
      <c r="H26" s="22"/>
      <c r="I26" s="22"/>
      <c r="J26" s="22"/>
      <c r="K26" s="22" t="s">
        <v>41</v>
      </c>
    </row>
    <row r="27" spans="1:11" ht="32.25" customHeight="1" x14ac:dyDescent="0.25">
      <c r="A27" s="24" t="s">
        <v>42</v>
      </c>
      <c r="B27" s="25" t="s">
        <v>43</v>
      </c>
      <c r="C27" s="25" t="s">
        <v>44</v>
      </c>
      <c r="D27" s="25" t="s">
        <v>45</v>
      </c>
      <c r="E27" s="795" t="s">
        <v>46</v>
      </c>
      <c r="F27" s="796"/>
      <c r="G27" s="22"/>
      <c r="H27" s="22"/>
      <c r="I27" s="22"/>
      <c r="J27" s="22"/>
      <c r="K27" s="22"/>
    </row>
    <row r="28" spans="1:11" ht="13.5" customHeight="1" x14ac:dyDescent="0.25">
      <c r="A28" s="46"/>
      <c r="B28" s="47"/>
      <c r="C28" s="47"/>
      <c r="D28" s="47"/>
      <c r="E28" s="797"/>
      <c r="F28" s="798"/>
      <c r="G28" s="22"/>
      <c r="H28" s="22"/>
      <c r="I28" s="22"/>
      <c r="J28" s="22"/>
      <c r="K28" s="22"/>
    </row>
    <row r="29" spans="1:11" ht="13.5" customHeight="1" x14ac:dyDescent="0.25">
      <c r="A29" s="48"/>
      <c r="B29" s="49"/>
      <c r="C29" s="49"/>
      <c r="D29" s="49"/>
      <c r="E29" s="791"/>
      <c r="F29" s="792"/>
      <c r="G29" s="22"/>
      <c r="H29" s="22"/>
      <c r="I29" s="22"/>
      <c r="J29" s="22"/>
      <c r="K29" s="22"/>
    </row>
    <row r="30" spans="1:11" ht="13.5" customHeight="1" x14ac:dyDescent="0.25">
      <c r="A30" s="48"/>
      <c r="B30" s="49"/>
      <c r="C30" s="49"/>
      <c r="D30" s="49"/>
      <c r="E30" s="791"/>
      <c r="F30" s="792"/>
      <c r="G30" s="22"/>
      <c r="H30" s="22"/>
      <c r="I30" s="22"/>
      <c r="J30" s="22"/>
      <c r="K30" s="22"/>
    </row>
    <row r="31" spans="1:11" ht="13.5" customHeight="1" x14ac:dyDescent="0.25">
      <c r="A31" s="48"/>
      <c r="B31" s="49"/>
      <c r="C31" s="49"/>
      <c r="D31" s="49"/>
      <c r="E31" s="791"/>
      <c r="F31" s="792"/>
      <c r="G31" s="22"/>
      <c r="H31" s="22"/>
      <c r="I31" s="22"/>
      <c r="J31" s="22"/>
      <c r="K31" s="22"/>
    </row>
    <row r="32" spans="1:11" ht="13.5" customHeight="1" x14ac:dyDescent="0.25">
      <c r="A32" s="48"/>
      <c r="B32" s="49"/>
      <c r="C32" s="49"/>
      <c r="D32" s="49"/>
      <c r="E32" s="791"/>
      <c r="F32" s="792"/>
      <c r="G32" s="22"/>
      <c r="H32" s="22"/>
      <c r="I32" s="22"/>
      <c r="J32" s="22"/>
      <c r="K32" s="22"/>
    </row>
    <row r="33" spans="5:6" ht="13.5" customHeight="1" x14ac:dyDescent="0.25">
      <c r="E33" s="791"/>
      <c r="F33" s="792"/>
    </row>
    <row r="34" spans="5:6" ht="13.5" customHeight="1" x14ac:dyDescent="0.25">
      <c r="E34" s="791"/>
      <c r="F34" s="792"/>
    </row>
    <row r="35" spans="5:6" ht="13.5" customHeight="1" x14ac:dyDescent="0.25">
      <c r="E35" s="791"/>
      <c r="F35" s="792"/>
    </row>
    <row r="36" spans="5:6" ht="13.5" customHeight="1" x14ac:dyDescent="0.25">
      <c r="E36" s="791"/>
      <c r="F36" s="792"/>
    </row>
    <row r="37" spans="5:6" ht="13.5" customHeight="1" x14ac:dyDescent="0.25">
      <c r="E37" s="791"/>
      <c r="F37" s="792"/>
    </row>
    <row r="38" spans="5:6" ht="13.5" customHeight="1" x14ac:dyDescent="0.25">
      <c r="E38" s="791"/>
      <c r="F38" s="792"/>
    </row>
    <row r="39" spans="5:6" ht="13.5" customHeight="1" x14ac:dyDescent="0.25">
      <c r="E39" s="791"/>
      <c r="F39" s="792"/>
    </row>
    <row r="40" spans="5:6" ht="13.5" customHeight="1" x14ac:dyDescent="0.25">
      <c r="E40" s="793"/>
      <c r="F40" s="794"/>
    </row>
  </sheetData>
  <mergeCells count="25">
    <mergeCell ref="A1:G3"/>
    <mergeCell ref="A4:G4"/>
    <mergeCell ref="B20:C20"/>
    <mergeCell ref="D20:F20"/>
    <mergeCell ref="B21:C21"/>
    <mergeCell ref="D21:F21"/>
    <mergeCell ref="D22:F22"/>
    <mergeCell ref="B22:C22"/>
    <mergeCell ref="B23:C23"/>
    <mergeCell ref="D23:F23"/>
    <mergeCell ref="A26:F26"/>
    <mergeCell ref="E27:F27"/>
    <mergeCell ref="E28:F28"/>
    <mergeCell ref="E29:F29"/>
    <mergeCell ref="E37:F37"/>
    <mergeCell ref="E38:F38"/>
    <mergeCell ref="E39:F39"/>
    <mergeCell ref="E40:F40"/>
    <mergeCell ref="E30:F30"/>
    <mergeCell ref="E31:F31"/>
    <mergeCell ref="E32:F32"/>
    <mergeCell ref="E33:F33"/>
    <mergeCell ref="E34:F34"/>
    <mergeCell ref="E35:F35"/>
    <mergeCell ref="E36:F36"/>
  </mergeCells>
  <dataValidations count="5">
    <dataValidation type="list" allowBlank="1" showErrorMessage="1" sqref="G6:G17" xr:uid="{00000000-0002-0000-0100-000000000000}">
      <formula1>$K$2:$K$5</formula1>
    </dataValidation>
    <dataValidation type="list" allowBlank="1" showErrorMessage="1" sqref="B28:D40" xr:uid="{00000000-0002-0000-0100-000001000000}">
      <formula1>$K$24:$K$26</formula1>
    </dataValidation>
    <dataValidation type="list" allowBlank="1" showErrorMessage="1" sqref="A28:A40" xr:uid="{00000000-0002-0000-0100-000002000000}">
      <formula1>$K$15:$K$23</formula1>
    </dataValidation>
    <dataValidation type="list" allowBlank="1" showErrorMessage="1" sqref="E6:E17" xr:uid="{00000000-0002-0000-0100-000003000000}">
      <formula1>$K$6:$K$12</formula1>
    </dataValidation>
    <dataValidation type="list" allowBlank="1" showErrorMessage="1" sqref="F6:F17" xr:uid="{00000000-0002-0000-0100-000004000000}">
      <formula1>$L$2:$L$5</formula1>
    </dataValidation>
  </dataValidation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19"/>
  <sheetViews>
    <sheetView rightToLeft="1" topLeftCell="A11" workbookViewId="0">
      <selection activeCell="B31" sqref="B31"/>
    </sheetView>
  </sheetViews>
  <sheetFormatPr defaultColWidth="12.59765625" defaultRowHeight="15" customHeight="1" x14ac:dyDescent="0.25"/>
  <cols>
    <col min="1" max="1" width="12.19921875" customWidth="1"/>
    <col min="2" max="2" width="14.8984375" customWidth="1"/>
    <col min="3" max="3" width="14.09765625" customWidth="1"/>
    <col min="4" max="4" width="16.59765625" customWidth="1"/>
    <col min="5" max="5" width="14.8984375" customWidth="1"/>
    <col min="6" max="6" width="17.3984375" customWidth="1"/>
    <col min="7" max="11" width="8.69921875" customWidth="1"/>
  </cols>
  <sheetData>
    <row r="1" spans="1:6" ht="14.25" customHeight="1" x14ac:dyDescent="0.25">
      <c r="A1" s="817" t="s">
        <v>47</v>
      </c>
      <c r="B1" s="773"/>
      <c r="C1" s="773"/>
      <c r="D1" s="773"/>
      <c r="E1" s="773"/>
      <c r="F1" s="774"/>
    </row>
    <row r="2" spans="1:6" ht="14.25" customHeight="1" x14ac:dyDescent="0.25">
      <c r="A2" s="775"/>
      <c r="B2" s="776"/>
      <c r="C2" s="776"/>
      <c r="D2" s="776"/>
      <c r="E2" s="776"/>
      <c r="F2" s="777"/>
    </row>
    <row r="3" spans="1:6" ht="14.25" customHeight="1" x14ac:dyDescent="0.25">
      <c r="A3" s="775"/>
      <c r="B3" s="776"/>
      <c r="C3" s="776"/>
      <c r="D3" s="776"/>
      <c r="E3" s="776"/>
      <c r="F3" s="777"/>
    </row>
    <row r="4" spans="1:6" ht="8.25" customHeight="1" x14ac:dyDescent="0.25">
      <c r="A4" s="52"/>
      <c r="B4" s="53"/>
      <c r="C4" s="53"/>
      <c r="D4" s="53"/>
      <c r="E4" s="53"/>
      <c r="F4" s="54"/>
    </row>
    <row r="5" spans="1:6" ht="14.25" customHeight="1" x14ac:dyDescent="0.25">
      <c r="A5" s="811" t="s">
        <v>48</v>
      </c>
      <c r="B5" s="806"/>
      <c r="C5" s="806"/>
      <c r="D5" s="806"/>
      <c r="E5" s="806"/>
      <c r="F5" s="796"/>
    </row>
    <row r="6" spans="1:6" ht="14.25" customHeight="1" x14ac:dyDescent="0.25">
      <c r="A6" s="24" t="s">
        <v>49</v>
      </c>
      <c r="B6" s="24" t="s">
        <v>50</v>
      </c>
      <c r="C6" s="25" t="s">
        <v>51</v>
      </c>
      <c r="D6" s="24" t="s">
        <v>52</v>
      </c>
      <c r="E6" s="24" t="s">
        <v>53</v>
      </c>
      <c r="F6" s="24" t="s">
        <v>46</v>
      </c>
    </row>
    <row r="18" spans="1:6" ht="14.25" customHeight="1" x14ac:dyDescent="0.25">
      <c r="A18" s="811" t="s">
        <v>54</v>
      </c>
      <c r="B18" s="806"/>
      <c r="C18" s="806"/>
      <c r="D18" s="806"/>
      <c r="E18" s="806"/>
      <c r="F18" s="796"/>
    </row>
    <row r="19" spans="1:6" ht="14.25" customHeight="1" x14ac:dyDescent="0.25">
      <c r="A19" s="56" t="s">
        <v>55</v>
      </c>
      <c r="B19" s="24" t="s">
        <v>56</v>
      </c>
      <c r="C19" s="24" t="s">
        <v>57</v>
      </c>
      <c r="D19" s="24" t="s">
        <v>58</v>
      </c>
      <c r="E19" s="25" t="s">
        <v>59</v>
      </c>
      <c r="F19" s="25" t="s">
        <v>60</v>
      </c>
    </row>
  </sheetData>
  <mergeCells count="3">
    <mergeCell ref="A1:F3"/>
    <mergeCell ref="A5:F5"/>
    <mergeCell ref="A18:F18"/>
  </mergeCells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U50"/>
  <sheetViews>
    <sheetView rightToLeft="1" topLeftCell="A27" workbookViewId="0">
      <selection activeCell="C14" sqref="C14"/>
    </sheetView>
  </sheetViews>
  <sheetFormatPr defaultColWidth="12.59765625" defaultRowHeight="15" customHeight="1" x14ac:dyDescent="0.25"/>
  <cols>
    <col min="1" max="1" width="13.69921875" customWidth="1"/>
    <col min="2" max="2" width="13.09765625" customWidth="1"/>
    <col min="3" max="3" width="11.8984375" customWidth="1"/>
    <col min="4" max="4" width="11.69921875" customWidth="1"/>
    <col min="5" max="5" width="8.59765625" customWidth="1"/>
    <col min="6" max="6" width="12.19921875" customWidth="1"/>
    <col min="7" max="9" width="8.59765625" customWidth="1"/>
    <col min="10" max="10" width="11.5" customWidth="1"/>
    <col min="11" max="11" width="15.3984375" customWidth="1"/>
    <col min="12" max="12" width="18.69921875" customWidth="1"/>
    <col min="13" max="13" width="8.59765625" hidden="1" customWidth="1"/>
    <col min="14" max="14" width="1" hidden="1" customWidth="1"/>
    <col min="15" max="15" width="16.19921875" hidden="1" customWidth="1"/>
    <col min="16" max="18" width="8.59765625" hidden="1" customWidth="1"/>
    <col min="19" max="19" width="3.3984375" hidden="1" customWidth="1"/>
    <col min="20" max="20" width="8.59765625" customWidth="1"/>
    <col min="21" max="21" width="5.19921875" customWidth="1"/>
  </cols>
  <sheetData>
    <row r="1" spans="1:21" ht="13.5" customHeight="1" x14ac:dyDescent="0.25">
      <c r="A1" s="807" t="s">
        <v>61</v>
      </c>
      <c r="B1" s="773"/>
      <c r="C1" s="773"/>
      <c r="D1" s="773"/>
      <c r="E1" s="773"/>
      <c r="F1" s="773"/>
      <c r="G1" s="773"/>
      <c r="H1" s="773"/>
      <c r="I1" s="774"/>
      <c r="J1" s="45"/>
      <c r="K1" s="45"/>
      <c r="L1" s="57"/>
      <c r="M1" s="58"/>
      <c r="N1" s="59">
        <v>0</v>
      </c>
      <c r="O1" s="45"/>
      <c r="P1" s="45"/>
      <c r="Q1" s="60">
        <v>1</v>
      </c>
      <c r="R1" s="45">
        <v>1</v>
      </c>
      <c r="S1" s="45" t="s">
        <v>38</v>
      </c>
      <c r="T1" s="45"/>
      <c r="U1" s="45"/>
    </row>
    <row r="2" spans="1:21" ht="13.5" customHeight="1" x14ac:dyDescent="0.25">
      <c r="A2" s="775"/>
      <c r="B2" s="776"/>
      <c r="C2" s="776"/>
      <c r="D2" s="776"/>
      <c r="E2" s="776"/>
      <c r="F2" s="776"/>
      <c r="G2" s="776"/>
      <c r="H2" s="776"/>
      <c r="I2" s="777"/>
      <c r="J2" s="45"/>
      <c r="K2" s="45"/>
      <c r="L2" s="57"/>
      <c r="M2" s="58"/>
      <c r="N2" s="61">
        <v>0.01</v>
      </c>
      <c r="O2" s="45"/>
      <c r="P2" s="62">
        <v>0.01</v>
      </c>
      <c r="Q2" s="60">
        <v>2</v>
      </c>
      <c r="R2" s="45">
        <v>2</v>
      </c>
      <c r="S2" s="45" t="s">
        <v>39</v>
      </c>
      <c r="T2" s="45"/>
      <c r="U2" s="45"/>
    </row>
    <row r="3" spans="1:21" ht="13.5" customHeight="1" x14ac:dyDescent="0.25">
      <c r="A3" s="783"/>
      <c r="B3" s="784"/>
      <c r="C3" s="784"/>
      <c r="D3" s="784"/>
      <c r="E3" s="784"/>
      <c r="F3" s="784"/>
      <c r="G3" s="784"/>
      <c r="H3" s="784"/>
      <c r="I3" s="785"/>
      <c r="J3" s="45"/>
      <c r="K3" s="45"/>
      <c r="L3" s="57"/>
      <c r="M3" s="58"/>
      <c r="N3" s="61">
        <v>0.02</v>
      </c>
      <c r="O3" s="45"/>
      <c r="P3" s="62">
        <v>0.02</v>
      </c>
      <c r="Q3" s="60">
        <v>3</v>
      </c>
      <c r="R3" s="45">
        <v>3</v>
      </c>
      <c r="S3" s="45"/>
      <c r="T3" s="45"/>
      <c r="U3" s="45"/>
    </row>
    <row r="4" spans="1:21" ht="18" customHeight="1" x14ac:dyDescent="0.25">
      <c r="A4" s="827" t="s">
        <v>62</v>
      </c>
      <c r="B4" s="806"/>
      <c r="C4" s="806"/>
      <c r="D4" s="806"/>
      <c r="E4" s="806"/>
      <c r="F4" s="806"/>
      <c r="G4" s="806"/>
      <c r="H4" s="806"/>
      <c r="I4" s="796"/>
      <c r="J4" s="63"/>
      <c r="K4" s="45"/>
      <c r="L4" s="57"/>
      <c r="M4" s="58"/>
      <c r="N4" s="61">
        <v>0.03</v>
      </c>
      <c r="O4" s="45"/>
      <c r="P4" s="62">
        <v>0.03</v>
      </c>
      <c r="Q4" s="60">
        <v>5</v>
      </c>
      <c r="R4" s="45">
        <v>4</v>
      </c>
      <c r="S4" s="45"/>
      <c r="T4" s="45"/>
      <c r="U4" s="45"/>
    </row>
    <row r="5" spans="1:21" ht="49.5" customHeight="1" x14ac:dyDescent="0.3">
      <c r="A5" s="64" t="s">
        <v>63</v>
      </c>
      <c r="B5" s="64" t="s">
        <v>64</v>
      </c>
      <c r="C5" s="64" t="s">
        <v>65</v>
      </c>
      <c r="D5" s="65" t="s">
        <v>66</v>
      </c>
      <c r="E5" s="65" t="s">
        <v>67</v>
      </c>
      <c r="F5" s="65" t="s">
        <v>68</v>
      </c>
      <c r="G5" s="65" t="s">
        <v>69</v>
      </c>
      <c r="H5" s="831" t="s">
        <v>46</v>
      </c>
      <c r="I5" s="796"/>
      <c r="J5" s="66"/>
      <c r="K5" s="59"/>
      <c r="L5" s="55"/>
      <c r="M5" s="59">
        <v>0.04</v>
      </c>
      <c r="N5" s="67"/>
      <c r="O5" s="68">
        <v>0.04</v>
      </c>
      <c r="P5" s="69">
        <v>7</v>
      </c>
      <c r="Q5" s="67">
        <v>5</v>
      </c>
      <c r="R5" s="67"/>
      <c r="S5" s="67"/>
      <c r="T5" s="67"/>
    </row>
    <row r="6" spans="1:21" ht="18" customHeight="1" x14ac:dyDescent="0.25">
      <c r="A6" s="70" t="s">
        <v>70</v>
      </c>
      <c r="B6" s="71">
        <v>5000</v>
      </c>
      <c r="C6" s="72">
        <f>' שיקוף הכנסות והוצאות חודשי'!M34</f>
        <v>0</v>
      </c>
      <c r="D6" s="73">
        <v>0.05</v>
      </c>
      <c r="E6" s="74"/>
      <c r="F6" s="72">
        <f>IF((C6*D6-E6)&gt;0,(C6*D6-E6),0)</f>
        <v>0</v>
      </c>
      <c r="G6" s="75">
        <f>IF(F6=0,0,B6/F6)</f>
        <v>0</v>
      </c>
      <c r="H6" s="76"/>
      <c r="I6" s="77"/>
      <c r="J6" s="78"/>
      <c r="K6" s="79"/>
      <c r="L6" s="79"/>
      <c r="M6" s="79"/>
      <c r="N6" s="79"/>
      <c r="O6" s="62">
        <v>0.05</v>
      </c>
      <c r="P6" s="21">
        <v>8</v>
      </c>
      <c r="Q6" s="31">
        <v>6</v>
      </c>
      <c r="R6" s="31"/>
      <c r="S6" s="80"/>
      <c r="T6" s="31"/>
    </row>
    <row r="7" spans="1:21" ht="17.25" customHeight="1" x14ac:dyDescent="0.3">
      <c r="A7" s="827" t="s">
        <v>71</v>
      </c>
      <c r="B7" s="806"/>
      <c r="C7" s="806"/>
      <c r="D7" s="806"/>
      <c r="E7" s="806"/>
      <c r="F7" s="806"/>
      <c r="G7" s="806"/>
      <c r="H7" s="806"/>
      <c r="I7" s="796"/>
      <c r="J7" s="66"/>
      <c r="K7" s="1"/>
      <c r="O7" s="79"/>
      <c r="P7" s="45"/>
      <c r="Q7" s="45"/>
      <c r="R7" s="45">
        <v>7</v>
      </c>
      <c r="S7" s="45"/>
      <c r="T7" s="45"/>
      <c r="U7" s="45"/>
    </row>
    <row r="8" spans="1:21" ht="31.5" customHeight="1" x14ac:dyDescent="0.25">
      <c r="A8" s="81" t="s">
        <v>63</v>
      </c>
      <c r="B8" s="81" t="s">
        <v>72</v>
      </c>
      <c r="C8" s="81" t="s">
        <v>73</v>
      </c>
      <c r="D8" s="82" t="s">
        <v>74</v>
      </c>
      <c r="E8" s="83" t="s">
        <v>75</v>
      </c>
      <c r="F8" s="83" t="s">
        <v>76</v>
      </c>
      <c r="G8" s="795" t="s">
        <v>46</v>
      </c>
      <c r="H8" s="806"/>
      <c r="I8" s="796"/>
      <c r="J8" s="84"/>
      <c r="K8" s="79"/>
      <c r="L8" s="79"/>
      <c r="M8" s="79"/>
      <c r="N8" s="79"/>
      <c r="O8" s="79"/>
      <c r="P8" s="45"/>
      <c r="Q8" s="45"/>
      <c r="R8" s="45">
        <v>8</v>
      </c>
      <c r="S8" s="45"/>
      <c r="T8" s="45"/>
      <c r="U8" s="45"/>
    </row>
    <row r="9" spans="1:21" ht="13.5" customHeight="1" x14ac:dyDescent="0.25">
      <c r="A9" s="85"/>
      <c r="B9" s="86">
        <v>1</v>
      </c>
      <c r="C9" s="87">
        <v>0</v>
      </c>
      <c r="D9" s="88">
        <v>0</v>
      </c>
      <c r="E9" s="89">
        <v>1</v>
      </c>
      <c r="F9" s="90">
        <f t="shared" ref="F9:F19" si="0">((C9-D9)/B9)/12</f>
        <v>0</v>
      </c>
      <c r="G9" s="825"/>
      <c r="H9" s="824"/>
      <c r="I9" s="798"/>
      <c r="J9" s="84"/>
      <c r="K9" s="84"/>
      <c r="L9" s="84"/>
      <c r="M9" s="84" t="s">
        <v>77</v>
      </c>
      <c r="N9" s="91"/>
      <c r="O9" s="45"/>
      <c r="P9" s="45"/>
      <c r="Q9" s="45"/>
      <c r="R9" s="45">
        <v>9</v>
      </c>
      <c r="S9" s="45"/>
      <c r="T9" s="45"/>
      <c r="U9" s="45"/>
    </row>
    <row r="10" spans="1:21" ht="13.5" customHeight="1" x14ac:dyDescent="0.25">
      <c r="A10" s="33"/>
      <c r="B10" s="92">
        <v>1</v>
      </c>
      <c r="C10" s="87">
        <v>0</v>
      </c>
      <c r="D10" s="87">
        <v>0</v>
      </c>
      <c r="E10" s="34">
        <v>1</v>
      </c>
      <c r="F10" s="93">
        <f t="shared" si="0"/>
        <v>0</v>
      </c>
      <c r="G10" s="822"/>
      <c r="H10" s="800"/>
      <c r="I10" s="792"/>
      <c r="J10" s="61"/>
      <c r="K10" s="91"/>
      <c r="L10" s="91"/>
      <c r="M10" s="91" t="s">
        <v>7</v>
      </c>
      <c r="N10" s="91"/>
      <c r="O10" s="45"/>
      <c r="P10" s="45"/>
      <c r="Q10" s="45"/>
      <c r="R10" s="45">
        <v>10</v>
      </c>
      <c r="S10" s="45"/>
      <c r="T10" s="45"/>
      <c r="U10" s="45"/>
    </row>
    <row r="11" spans="1:21" ht="13.5" customHeight="1" x14ac:dyDescent="0.25">
      <c r="A11" s="33"/>
      <c r="B11" s="92">
        <v>1</v>
      </c>
      <c r="C11" s="87">
        <v>0</v>
      </c>
      <c r="D11" s="87">
        <v>0</v>
      </c>
      <c r="E11" s="34">
        <v>1</v>
      </c>
      <c r="F11" s="93">
        <f t="shared" si="0"/>
        <v>0</v>
      </c>
      <c r="G11" s="828"/>
      <c r="H11" s="800"/>
      <c r="I11" s="792"/>
      <c r="J11" s="55"/>
      <c r="K11" s="826"/>
      <c r="L11" s="779"/>
      <c r="M11" s="779"/>
      <c r="N11" s="779"/>
      <c r="O11" s="779"/>
      <c r="P11" s="779"/>
      <c r="Q11" s="779"/>
      <c r="R11" s="779"/>
      <c r="S11" s="779"/>
      <c r="T11" s="779"/>
      <c r="U11" s="779"/>
    </row>
    <row r="12" spans="1:21" ht="13.5" customHeight="1" x14ac:dyDescent="0.25">
      <c r="A12" s="33"/>
      <c r="B12" s="92">
        <v>1</v>
      </c>
      <c r="C12" s="87">
        <v>0</v>
      </c>
      <c r="D12" s="87">
        <v>0</v>
      </c>
      <c r="E12" s="34">
        <v>1</v>
      </c>
      <c r="F12" s="93">
        <f t="shared" si="0"/>
        <v>0</v>
      </c>
      <c r="G12" s="822"/>
      <c r="H12" s="800"/>
      <c r="I12" s="792"/>
      <c r="J12" s="94"/>
      <c r="K12" s="780"/>
      <c r="L12" s="776"/>
      <c r="M12" s="776"/>
      <c r="N12" s="776"/>
      <c r="O12" s="776"/>
      <c r="P12" s="776"/>
      <c r="Q12" s="776"/>
      <c r="R12" s="776"/>
      <c r="S12" s="776"/>
      <c r="T12" s="776"/>
      <c r="U12" s="776"/>
    </row>
    <row r="13" spans="1:21" ht="13.5" customHeight="1" x14ac:dyDescent="0.25">
      <c r="A13" s="33"/>
      <c r="B13" s="92">
        <v>1</v>
      </c>
      <c r="C13" s="87">
        <v>0</v>
      </c>
      <c r="D13" s="87">
        <v>0</v>
      </c>
      <c r="E13" s="34">
        <v>1</v>
      </c>
      <c r="F13" s="93">
        <f t="shared" si="0"/>
        <v>0</v>
      </c>
      <c r="G13" s="822"/>
      <c r="H13" s="800"/>
      <c r="I13" s="792"/>
      <c r="J13" s="95"/>
      <c r="K13" s="45"/>
      <c r="L13" s="45"/>
      <c r="M13" s="45"/>
      <c r="N13" s="45"/>
      <c r="O13" s="96"/>
      <c r="P13" s="45"/>
      <c r="Q13" s="45"/>
      <c r="R13" s="45"/>
      <c r="S13" s="45"/>
      <c r="T13" s="829"/>
      <c r="U13" s="779"/>
    </row>
    <row r="14" spans="1:21" ht="13.5" customHeight="1" x14ac:dyDescent="0.25">
      <c r="A14" s="33"/>
      <c r="B14" s="92">
        <v>1</v>
      </c>
      <c r="C14" s="87">
        <v>0</v>
      </c>
      <c r="D14" s="87">
        <v>0</v>
      </c>
      <c r="E14" s="34">
        <v>1</v>
      </c>
      <c r="F14" s="93">
        <f t="shared" si="0"/>
        <v>0</v>
      </c>
      <c r="G14" s="822"/>
      <c r="H14" s="800"/>
      <c r="I14" s="792"/>
      <c r="J14" s="95"/>
      <c r="K14" s="45"/>
      <c r="L14" s="45"/>
      <c r="M14" s="45"/>
      <c r="N14" s="45"/>
      <c r="O14" s="96"/>
      <c r="P14" s="45"/>
      <c r="Q14" s="45"/>
      <c r="R14" s="45"/>
      <c r="S14" s="45"/>
      <c r="T14" s="780"/>
      <c r="U14" s="776"/>
    </row>
    <row r="15" spans="1:21" ht="13.5" customHeight="1" x14ac:dyDescent="0.25">
      <c r="A15" s="33"/>
      <c r="B15" s="92">
        <v>1</v>
      </c>
      <c r="C15" s="87">
        <v>0</v>
      </c>
      <c r="D15" s="87">
        <v>0</v>
      </c>
      <c r="E15" s="34">
        <v>1</v>
      </c>
      <c r="F15" s="93">
        <f t="shared" si="0"/>
        <v>0</v>
      </c>
      <c r="G15" s="822"/>
      <c r="H15" s="800"/>
      <c r="I15" s="792"/>
      <c r="J15" s="97"/>
      <c r="K15" s="98"/>
      <c r="L15" s="45"/>
      <c r="M15" s="45"/>
      <c r="N15" s="45"/>
      <c r="O15" s="99"/>
      <c r="P15" s="45"/>
      <c r="Q15" s="45"/>
      <c r="R15" s="45"/>
      <c r="S15" s="45"/>
      <c r="T15" s="780"/>
      <c r="U15" s="776"/>
    </row>
    <row r="16" spans="1:21" ht="13.5" customHeight="1" x14ac:dyDescent="0.25">
      <c r="A16" s="33"/>
      <c r="B16" s="92">
        <v>1</v>
      </c>
      <c r="C16" s="87">
        <v>0</v>
      </c>
      <c r="D16" s="87">
        <v>0</v>
      </c>
      <c r="E16" s="34">
        <v>1</v>
      </c>
      <c r="F16" s="93">
        <f t="shared" si="0"/>
        <v>0</v>
      </c>
      <c r="G16" s="822"/>
      <c r="H16" s="800"/>
      <c r="I16" s="792"/>
      <c r="J16" s="97"/>
      <c r="K16" s="45"/>
      <c r="L16" s="45"/>
      <c r="M16" s="45"/>
      <c r="N16" s="45"/>
      <c r="O16" s="100"/>
      <c r="P16" s="45"/>
      <c r="Q16" s="45"/>
      <c r="R16" s="45"/>
      <c r="S16" s="45"/>
      <c r="T16" s="780"/>
      <c r="U16" s="776"/>
    </row>
    <row r="17" spans="1:21" ht="13.5" customHeight="1" x14ac:dyDescent="0.25">
      <c r="A17" s="33"/>
      <c r="B17" s="92">
        <v>1</v>
      </c>
      <c r="C17" s="87">
        <v>0</v>
      </c>
      <c r="D17" s="87">
        <v>0</v>
      </c>
      <c r="E17" s="34">
        <v>1</v>
      </c>
      <c r="F17" s="93">
        <f t="shared" si="0"/>
        <v>0</v>
      </c>
      <c r="G17" s="822"/>
      <c r="H17" s="800"/>
      <c r="I17" s="792"/>
      <c r="J17" s="95"/>
      <c r="K17" s="95"/>
      <c r="L17" s="95"/>
      <c r="M17" s="101"/>
      <c r="N17" s="45"/>
      <c r="O17" s="45"/>
      <c r="P17" s="45"/>
      <c r="Q17" s="45"/>
      <c r="R17" s="45"/>
      <c r="S17" s="45"/>
      <c r="T17" s="780"/>
      <c r="U17" s="776"/>
    </row>
    <row r="18" spans="1:21" ht="13.5" customHeight="1" x14ac:dyDescent="0.25">
      <c r="A18" s="33"/>
      <c r="B18" s="92">
        <v>1</v>
      </c>
      <c r="C18" s="87">
        <v>0</v>
      </c>
      <c r="D18" s="87">
        <v>0</v>
      </c>
      <c r="E18" s="34">
        <v>1</v>
      </c>
      <c r="F18" s="93">
        <f t="shared" si="0"/>
        <v>0</v>
      </c>
      <c r="G18" s="822"/>
      <c r="H18" s="800"/>
      <c r="I18" s="792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780"/>
      <c r="U18" s="776"/>
    </row>
    <row r="19" spans="1:21" ht="13.5" customHeight="1" x14ac:dyDescent="0.25">
      <c r="A19" s="38"/>
      <c r="B19" s="102">
        <v>1</v>
      </c>
      <c r="C19" s="103">
        <v>0</v>
      </c>
      <c r="D19" s="103">
        <v>0</v>
      </c>
      <c r="E19" s="39">
        <v>1</v>
      </c>
      <c r="F19" s="104">
        <f t="shared" si="0"/>
        <v>0</v>
      </c>
      <c r="G19" s="830"/>
      <c r="H19" s="804"/>
      <c r="I19" s="794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</row>
    <row r="20" spans="1:21" ht="17.25" customHeight="1" x14ac:dyDescent="0.25">
      <c r="A20" s="105" t="s">
        <v>78</v>
      </c>
      <c r="B20" s="106" t="s">
        <v>79</v>
      </c>
      <c r="C20" s="107">
        <f>SUM(C9:C19)</f>
        <v>0</v>
      </c>
      <c r="D20" s="106" t="s">
        <v>79</v>
      </c>
      <c r="E20" s="106" t="s">
        <v>79</v>
      </c>
      <c r="F20" s="108">
        <f>SUM(F9:F19)</f>
        <v>0</v>
      </c>
      <c r="G20" s="821"/>
      <c r="H20" s="806"/>
      <c r="I20" s="796"/>
      <c r="J20" s="45"/>
      <c r="K20" s="826"/>
      <c r="L20" s="779"/>
      <c r="M20" s="779"/>
      <c r="N20" s="779"/>
      <c r="O20" s="779"/>
      <c r="P20" s="779"/>
      <c r="Q20" s="779"/>
      <c r="R20" s="779"/>
      <c r="S20" s="779"/>
      <c r="T20" s="779"/>
      <c r="U20" s="779"/>
    </row>
    <row r="21" spans="1:21" ht="17.25" customHeight="1" x14ac:dyDescent="0.3">
      <c r="A21" s="827" t="s">
        <v>80</v>
      </c>
      <c r="B21" s="806"/>
      <c r="C21" s="806"/>
      <c r="D21" s="806"/>
      <c r="E21" s="806"/>
      <c r="F21" s="806"/>
      <c r="G21" s="806"/>
      <c r="H21" s="806"/>
      <c r="I21" s="796"/>
      <c r="J21" s="66"/>
      <c r="K21" s="780"/>
      <c r="L21" s="776"/>
      <c r="M21" s="776"/>
      <c r="N21" s="776"/>
      <c r="O21" s="776"/>
      <c r="P21" s="776"/>
      <c r="Q21" s="776"/>
      <c r="R21" s="776"/>
      <c r="S21" s="776"/>
      <c r="T21" s="776"/>
      <c r="U21" s="776"/>
    </row>
    <row r="22" spans="1:21" ht="31.5" customHeight="1" x14ac:dyDescent="0.25">
      <c r="A22" s="81" t="s">
        <v>63</v>
      </c>
      <c r="B22" s="81" t="s">
        <v>81</v>
      </c>
      <c r="C22" s="81" t="s">
        <v>73</v>
      </c>
      <c r="D22" s="82" t="s">
        <v>74</v>
      </c>
      <c r="E22" s="83" t="s">
        <v>75</v>
      </c>
      <c r="F22" s="83" t="s">
        <v>76</v>
      </c>
      <c r="G22" s="795" t="s">
        <v>46</v>
      </c>
      <c r="H22" s="806"/>
      <c r="I22" s="796"/>
      <c r="J22" s="84"/>
      <c r="K22" s="109"/>
      <c r="L22" s="45"/>
      <c r="M22" s="45"/>
      <c r="N22" s="45"/>
      <c r="O22" s="96"/>
      <c r="P22" s="45"/>
      <c r="Q22" s="45"/>
      <c r="R22" s="45"/>
      <c r="S22" s="45"/>
      <c r="T22" s="45"/>
      <c r="U22" s="45"/>
    </row>
    <row r="23" spans="1:21" ht="13.5" customHeight="1" x14ac:dyDescent="0.25">
      <c r="A23" s="85"/>
      <c r="B23" s="110">
        <v>6</v>
      </c>
      <c r="C23" s="87">
        <v>0</v>
      </c>
      <c r="D23" s="88">
        <v>0</v>
      </c>
      <c r="E23" s="89">
        <v>1</v>
      </c>
      <c r="F23" s="90">
        <f t="shared" ref="F23:F43" si="1">((C23-D23)/B23)/12</f>
        <v>0</v>
      </c>
      <c r="G23" s="823"/>
      <c r="H23" s="824"/>
      <c r="I23" s="798"/>
      <c r="J23" s="45"/>
      <c r="K23" s="45"/>
      <c r="L23" s="45"/>
      <c r="M23" s="45"/>
      <c r="N23" s="45"/>
      <c r="O23" s="96"/>
      <c r="P23" s="45"/>
      <c r="Q23" s="45"/>
      <c r="R23" s="45"/>
      <c r="S23" s="45"/>
      <c r="T23" s="45"/>
      <c r="U23" s="45"/>
    </row>
    <row r="24" spans="1:21" ht="13.5" customHeight="1" x14ac:dyDescent="0.25">
      <c r="A24" s="33"/>
      <c r="B24" s="110">
        <v>8</v>
      </c>
      <c r="C24" s="87">
        <v>0</v>
      </c>
      <c r="D24" s="87">
        <v>0</v>
      </c>
      <c r="E24" s="34">
        <v>1</v>
      </c>
      <c r="F24" s="93">
        <f t="shared" si="1"/>
        <v>0</v>
      </c>
      <c r="G24" s="822"/>
      <c r="H24" s="800"/>
      <c r="I24" s="792"/>
      <c r="J24" s="45"/>
      <c r="K24" s="111"/>
      <c r="L24" s="45"/>
      <c r="M24" s="45"/>
      <c r="N24" s="45"/>
      <c r="O24" s="99"/>
      <c r="P24" s="45"/>
      <c r="Q24" s="45"/>
      <c r="R24" s="45"/>
      <c r="S24" s="45"/>
      <c r="T24" s="45"/>
      <c r="U24" s="45"/>
    </row>
    <row r="25" spans="1:21" ht="13.5" customHeight="1" x14ac:dyDescent="0.25">
      <c r="A25" s="33"/>
      <c r="B25" s="110">
        <v>1</v>
      </c>
      <c r="C25" s="87">
        <v>0</v>
      </c>
      <c r="D25" s="87">
        <v>0</v>
      </c>
      <c r="E25" s="34">
        <v>1</v>
      </c>
      <c r="F25" s="93">
        <f t="shared" si="1"/>
        <v>0</v>
      </c>
      <c r="G25" s="822"/>
      <c r="H25" s="800"/>
      <c r="I25" s="792"/>
      <c r="J25" s="45"/>
      <c r="K25" s="45"/>
      <c r="L25" s="45"/>
      <c r="M25" s="57"/>
      <c r="N25" s="45"/>
      <c r="O25" s="112"/>
      <c r="P25" s="45"/>
      <c r="Q25" s="45"/>
      <c r="R25" s="45"/>
      <c r="S25" s="45"/>
      <c r="T25" s="45"/>
      <c r="U25" s="45"/>
    </row>
    <row r="26" spans="1:21" ht="12.75" customHeight="1" x14ac:dyDescent="0.25">
      <c r="A26" s="33"/>
      <c r="B26" s="110">
        <v>1</v>
      </c>
      <c r="C26" s="87">
        <v>0</v>
      </c>
      <c r="D26" s="87">
        <v>0</v>
      </c>
      <c r="E26" s="34">
        <v>1</v>
      </c>
      <c r="F26" s="93">
        <f t="shared" si="1"/>
        <v>0</v>
      </c>
      <c r="G26" s="822"/>
      <c r="H26" s="800"/>
      <c r="I26" s="792"/>
      <c r="J26" s="45"/>
      <c r="K26" s="45"/>
      <c r="L26" s="67"/>
      <c r="M26" s="113"/>
      <c r="N26" s="45"/>
      <c r="O26" s="114"/>
      <c r="P26" s="45"/>
      <c r="Q26" s="45"/>
      <c r="R26" s="45"/>
      <c r="S26" s="45"/>
      <c r="T26" s="45"/>
      <c r="U26" s="45"/>
    </row>
    <row r="27" spans="1:21" ht="13.5" customHeight="1" x14ac:dyDescent="0.25">
      <c r="A27" s="33"/>
      <c r="B27" s="110">
        <v>1</v>
      </c>
      <c r="C27" s="87">
        <v>0</v>
      </c>
      <c r="D27" s="87">
        <v>0</v>
      </c>
      <c r="E27" s="34">
        <v>1</v>
      </c>
      <c r="F27" s="93">
        <f t="shared" si="1"/>
        <v>0</v>
      </c>
      <c r="G27" s="822"/>
      <c r="H27" s="800"/>
      <c r="I27" s="792"/>
      <c r="J27" s="45"/>
      <c r="K27" s="45"/>
      <c r="L27" s="67"/>
      <c r="M27" s="113"/>
      <c r="N27" s="45"/>
      <c r="O27" s="45"/>
      <c r="P27" s="45"/>
      <c r="Q27" s="45"/>
      <c r="R27" s="45"/>
      <c r="S27" s="45"/>
      <c r="T27" s="45"/>
      <c r="U27" s="45"/>
    </row>
    <row r="28" spans="1:21" ht="12.75" customHeight="1" x14ac:dyDescent="0.25">
      <c r="A28" s="33"/>
      <c r="B28" s="110">
        <v>1</v>
      </c>
      <c r="C28" s="87">
        <v>0</v>
      </c>
      <c r="D28" s="87">
        <v>0</v>
      </c>
      <c r="E28" s="34">
        <v>1</v>
      </c>
      <c r="F28" s="93">
        <f t="shared" si="1"/>
        <v>0</v>
      </c>
      <c r="G28" s="822"/>
      <c r="H28" s="800"/>
      <c r="I28" s="792"/>
      <c r="J28" s="45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45"/>
    </row>
    <row r="29" spans="1:21" ht="13.5" customHeight="1" x14ac:dyDescent="0.25">
      <c r="A29" s="33"/>
      <c r="B29" s="110">
        <v>1</v>
      </c>
      <c r="C29" s="87">
        <v>0</v>
      </c>
      <c r="D29" s="87">
        <v>0</v>
      </c>
      <c r="E29" s="34">
        <v>1</v>
      </c>
      <c r="F29" s="93">
        <f t="shared" si="1"/>
        <v>0</v>
      </c>
      <c r="G29" s="822"/>
      <c r="H29" s="800"/>
      <c r="I29" s="792"/>
      <c r="J29" s="45"/>
      <c r="K29" s="60"/>
      <c r="L29" s="60"/>
      <c r="M29" s="60"/>
      <c r="N29" s="60"/>
      <c r="O29" s="45"/>
      <c r="P29" s="60"/>
      <c r="Q29" s="60"/>
      <c r="R29" s="60"/>
      <c r="S29" s="60"/>
      <c r="T29" s="60"/>
      <c r="U29" s="45"/>
    </row>
    <row r="30" spans="1:21" ht="13.5" customHeight="1" x14ac:dyDescent="0.25">
      <c r="A30" s="33"/>
      <c r="B30" s="110">
        <v>1</v>
      </c>
      <c r="C30" s="87">
        <v>0</v>
      </c>
      <c r="D30" s="87">
        <v>0</v>
      </c>
      <c r="E30" s="34">
        <v>1</v>
      </c>
      <c r="F30" s="93">
        <f t="shared" si="1"/>
        <v>0</v>
      </c>
      <c r="G30" s="822"/>
      <c r="H30" s="800"/>
      <c r="I30" s="792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</row>
    <row r="31" spans="1:21" ht="13.5" customHeight="1" x14ac:dyDescent="0.25">
      <c r="A31" s="33"/>
      <c r="B31" s="110">
        <v>1</v>
      </c>
      <c r="C31" s="87">
        <v>0</v>
      </c>
      <c r="D31" s="87">
        <v>0</v>
      </c>
      <c r="E31" s="34">
        <v>1</v>
      </c>
      <c r="F31" s="93">
        <f t="shared" si="1"/>
        <v>0</v>
      </c>
      <c r="G31" s="822"/>
      <c r="H31" s="800"/>
      <c r="I31" s="792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</row>
    <row r="32" spans="1:21" ht="13.5" customHeight="1" x14ac:dyDescent="0.25">
      <c r="A32" s="33"/>
      <c r="B32" s="110">
        <v>1</v>
      </c>
      <c r="C32" s="87">
        <v>0</v>
      </c>
      <c r="D32" s="87">
        <v>0</v>
      </c>
      <c r="E32" s="34">
        <v>1</v>
      </c>
      <c r="F32" s="93">
        <f t="shared" si="1"/>
        <v>0</v>
      </c>
      <c r="G32" s="822"/>
      <c r="H32" s="800"/>
      <c r="I32" s="792"/>
      <c r="J32" s="45"/>
      <c r="K32" s="60"/>
      <c r="L32" s="60"/>
      <c r="M32" s="60"/>
      <c r="N32" s="60"/>
      <c r="O32" s="45"/>
      <c r="P32" s="60"/>
      <c r="Q32" s="60"/>
      <c r="R32" s="60"/>
      <c r="S32" s="60"/>
      <c r="T32" s="60"/>
      <c r="U32" s="45"/>
    </row>
    <row r="33" spans="1:9" ht="13.5" customHeight="1" x14ac:dyDescent="0.25">
      <c r="A33" s="33"/>
      <c r="B33" s="110">
        <v>1</v>
      </c>
      <c r="C33" s="87">
        <v>0</v>
      </c>
      <c r="D33" s="87">
        <v>0</v>
      </c>
      <c r="E33" s="34">
        <v>1</v>
      </c>
      <c r="F33" s="93">
        <f t="shared" si="1"/>
        <v>0</v>
      </c>
      <c r="G33" s="822"/>
      <c r="H33" s="800"/>
      <c r="I33" s="792"/>
    </row>
    <row r="34" spans="1:9" ht="13.5" customHeight="1" x14ac:dyDescent="0.25">
      <c r="A34" s="33"/>
      <c r="B34" s="110">
        <v>1</v>
      </c>
      <c r="C34" s="87">
        <v>0</v>
      </c>
      <c r="D34" s="87">
        <v>0</v>
      </c>
      <c r="E34" s="34">
        <v>1</v>
      </c>
      <c r="F34" s="93">
        <f t="shared" si="1"/>
        <v>0</v>
      </c>
      <c r="G34" s="822"/>
      <c r="H34" s="800"/>
      <c r="I34" s="792"/>
    </row>
    <row r="35" spans="1:9" ht="13.5" customHeight="1" x14ac:dyDescent="0.25">
      <c r="A35" s="33"/>
      <c r="B35" s="110">
        <v>1</v>
      </c>
      <c r="C35" s="87">
        <v>0</v>
      </c>
      <c r="D35" s="87">
        <v>0</v>
      </c>
      <c r="E35" s="34">
        <v>1</v>
      </c>
      <c r="F35" s="93">
        <f t="shared" si="1"/>
        <v>0</v>
      </c>
      <c r="G35" s="822"/>
      <c r="H35" s="800"/>
      <c r="I35" s="792"/>
    </row>
    <row r="36" spans="1:9" ht="13.5" customHeight="1" x14ac:dyDescent="0.25">
      <c r="A36" s="33"/>
      <c r="B36" s="110">
        <v>1</v>
      </c>
      <c r="C36" s="87">
        <v>0</v>
      </c>
      <c r="D36" s="87">
        <v>0</v>
      </c>
      <c r="E36" s="34">
        <v>1</v>
      </c>
      <c r="F36" s="93">
        <f t="shared" si="1"/>
        <v>0</v>
      </c>
      <c r="G36" s="822"/>
      <c r="H36" s="800"/>
      <c r="I36" s="792"/>
    </row>
    <row r="37" spans="1:9" ht="13.5" customHeight="1" x14ac:dyDescent="0.25">
      <c r="A37" s="33"/>
      <c r="B37" s="110">
        <v>1</v>
      </c>
      <c r="C37" s="87">
        <v>0</v>
      </c>
      <c r="D37" s="87">
        <v>0</v>
      </c>
      <c r="E37" s="34">
        <v>1</v>
      </c>
      <c r="F37" s="93">
        <f t="shared" si="1"/>
        <v>0</v>
      </c>
      <c r="G37" s="822"/>
      <c r="H37" s="800"/>
      <c r="I37" s="792"/>
    </row>
    <row r="38" spans="1:9" ht="13.5" customHeight="1" x14ac:dyDescent="0.25">
      <c r="A38" s="33"/>
      <c r="B38" s="110">
        <v>1</v>
      </c>
      <c r="C38" s="87">
        <v>0</v>
      </c>
      <c r="D38" s="87">
        <v>0</v>
      </c>
      <c r="E38" s="34">
        <v>1</v>
      </c>
      <c r="F38" s="93">
        <f t="shared" si="1"/>
        <v>0</v>
      </c>
      <c r="G38" s="822"/>
      <c r="H38" s="800"/>
      <c r="I38" s="792"/>
    </row>
    <row r="39" spans="1:9" ht="13.5" customHeight="1" x14ac:dyDescent="0.25">
      <c r="A39" s="33"/>
      <c r="B39" s="110">
        <v>1</v>
      </c>
      <c r="C39" s="87">
        <v>0</v>
      </c>
      <c r="D39" s="87">
        <v>0</v>
      </c>
      <c r="E39" s="34">
        <v>1</v>
      </c>
      <c r="F39" s="93">
        <f t="shared" si="1"/>
        <v>0</v>
      </c>
      <c r="G39" s="822"/>
      <c r="H39" s="800"/>
      <c r="I39" s="792"/>
    </row>
    <row r="40" spans="1:9" ht="13.5" customHeight="1" x14ac:dyDescent="0.25">
      <c r="A40" s="33"/>
      <c r="B40" s="110">
        <v>1</v>
      </c>
      <c r="C40" s="87">
        <v>0</v>
      </c>
      <c r="D40" s="87">
        <v>0</v>
      </c>
      <c r="E40" s="34">
        <v>1</v>
      </c>
      <c r="F40" s="93">
        <f t="shared" si="1"/>
        <v>0</v>
      </c>
      <c r="G40" s="822"/>
      <c r="H40" s="800"/>
      <c r="I40" s="792"/>
    </row>
    <row r="41" spans="1:9" ht="13.5" customHeight="1" x14ac:dyDescent="0.25">
      <c r="A41" s="33"/>
      <c r="B41" s="110">
        <v>1</v>
      </c>
      <c r="C41" s="87">
        <v>0</v>
      </c>
      <c r="D41" s="87">
        <v>0</v>
      </c>
      <c r="E41" s="34">
        <v>1</v>
      </c>
      <c r="F41" s="93">
        <f t="shared" si="1"/>
        <v>0</v>
      </c>
      <c r="G41" s="822"/>
      <c r="H41" s="800"/>
      <c r="I41" s="792"/>
    </row>
    <row r="42" spans="1:9" ht="13.5" customHeight="1" x14ac:dyDescent="0.25">
      <c r="A42" s="33"/>
      <c r="B42" s="110">
        <v>1</v>
      </c>
      <c r="C42" s="87">
        <v>0</v>
      </c>
      <c r="D42" s="87">
        <v>0</v>
      </c>
      <c r="E42" s="34">
        <v>1</v>
      </c>
      <c r="F42" s="93">
        <f t="shared" si="1"/>
        <v>0</v>
      </c>
      <c r="G42" s="822"/>
      <c r="H42" s="800"/>
      <c r="I42" s="792"/>
    </row>
    <row r="43" spans="1:9" ht="13.5" customHeight="1" x14ac:dyDescent="0.25">
      <c r="A43" s="33"/>
      <c r="B43" s="110">
        <v>1</v>
      </c>
      <c r="C43" s="87">
        <v>0</v>
      </c>
      <c r="D43" s="87">
        <v>0</v>
      </c>
      <c r="E43" s="34">
        <v>1</v>
      </c>
      <c r="F43" s="93">
        <f t="shared" si="1"/>
        <v>0</v>
      </c>
      <c r="G43" s="822"/>
      <c r="H43" s="800"/>
      <c r="I43" s="792"/>
    </row>
    <row r="44" spans="1:9" ht="13.5" customHeight="1" x14ac:dyDescent="0.25">
      <c r="A44" s="33"/>
      <c r="B44" s="110">
        <v>1</v>
      </c>
      <c r="C44" s="87">
        <v>0</v>
      </c>
      <c r="D44" s="87">
        <v>0</v>
      </c>
      <c r="E44" s="34">
        <v>1</v>
      </c>
      <c r="F44" s="93">
        <v>0</v>
      </c>
      <c r="G44" s="822"/>
      <c r="H44" s="800"/>
      <c r="I44" s="792"/>
    </row>
    <row r="45" spans="1:9" ht="13.5" customHeight="1" x14ac:dyDescent="0.25">
      <c r="A45" s="33"/>
      <c r="B45" s="110">
        <v>1</v>
      </c>
      <c r="C45" s="87">
        <v>0</v>
      </c>
      <c r="D45" s="87">
        <v>0</v>
      </c>
      <c r="E45" s="34">
        <v>1</v>
      </c>
      <c r="F45" s="93">
        <v>0</v>
      </c>
      <c r="G45" s="822"/>
      <c r="H45" s="800"/>
      <c r="I45" s="792"/>
    </row>
    <row r="46" spans="1:9" ht="13.5" customHeight="1" x14ac:dyDescent="0.25">
      <c r="A46" s="33"/>
      <c r="B46" s="110">
        <v>1</v>
      </c>
      <c r="C46" s="87">
        <v>0</v>
      </c>
      <c r="D46" s="87">
        <v>0</v>
      </c>
      <c r="E46" s="34">
        <v>1</v>
      </c>
      <c r="F46" s="93">
        <f t="shared" ref="F46:F49" si="2">((C46-D46)/B46)/12</f>
        <v>0</v>
      </c>
      <c r="G46" s="822"/>
      <c r="H46" s="800"/>
      <c r="I46" s="792"/>
    </row>
    <row r="47" spans="1:9" ht="13.5" customHeight="1" x14ac:dyDescent="0.25">
      <c r="A47" s="33"/>
      <c r="B47" s="110">
        <v>1</v>
      </c>
      <c r="C47" s="87">
        <v>0</v>
      </c>
      <c r="D47" s="87">
        <v>0</v>
      </c>
      <c r="E47" s="34">
        <v>1</v>
      </c>
      <c r="F47" s="93">
        <f t="shared" si="2"/>
        <v>0</v>
      </c>
      <c r="G47" s="822"/>
      <c r="H47" s="800"/>
      <c r="I47" s="792"/>
    </row>
    <row r="48" spans="1:9" ht="13.5" customHeight="1" x14ac:dyDescent="0.25">
      <c r="A48" s="33"/>
      <c r="B48" s="110">
        <v>1</v>
      </c>
      <c r="C48" s="87">
        <v>0</v>
      </c>
      <c r="D48" s="87">
        <v>0</v>
      </c>
      <c r="E48" s="34">
        <v>1</v>
      </c>
      <c r="F48" s="93">
        <f t="shared" si="2"/>
        <v>0</v>
      </c>
      <c r="G48" s="822"/>
      <c r="H48" s="800"/>
      <c r="I48" s="792"/>
    </row>
    <row r="49" spans="1:9" ht="13.5" customHeight="1" x14ac:dyDescent="0.25">
      <c r="A49" s="115"/>
      <c r="B49" s="110">
        <v>1</v>
      </c>
      <c r="C49" s="116">
        <v>0</v>
      </c>
      <c r="D49" s="116">
        <v>0</v>
      </c>
      <c r="E49" s="117">
        <v>1</v>
      </c>
      <c r="F49" s="118">
        <f t="shared" si="2"/>
        <v>0</v>
      </c>
      <c r="G49" s="818"/>
      <c r="H49" s="819"/>
      <c r="I49" s="820"/>
    </row>
    <row r="50" spans="1:9" ht="17.25" customHeight="1" x14ac:dyDescent="0.25">
      <c r="A50" s="105" t="s">
        <v>78</v>
      </c>
      <c r="B50" s="106" t="s">
        <v>79</v>
      </c>
      <c r="C50" s="107">
        <f>SUM(C23:C49)</f>
        <v>0</v>
      </c>
      <c r="D50" s="106" t="s">
        <v>79</v>
      </c>
      <c r="E50" s="106" t="s">
        <v>79</v>
      </c>
      <c r="F50" s="108">
        <f>SUM(F23:F49)</f>
        <v>0</v>
      </c>
      <c r="G50" s="821"/>
      <c r="H50" s="806"/>
      <c r="I50" s="796"/>
    </row>
  </sheetData>
  <mergeCells count="50">
    <mergeCell ref="A1:I3"/>
    <mergeCell ref="A4:I4"/>
    <mergeCell ref="H5:I5"/>
    <mergeCell ref="A7:I7"/>
    <mergeCell ref="G8:I8"/>
    <mergeCell ref="G9:I9"/>
    <mergeCell ref="G10:I10"/>
    <mergeCell ref="G18:I18"/>
    <mergeCell ref="K20:U21"/>
    <mergeCell ref="A21:I21"/>
    <mergeCell ref="G11:I11"/>
    <mergeCell ref="K11:U12"/>
    <mergeCell ref="G12:I12"/>
    <mergeCell ref="G13:I13"/>
    <mergeCell ref="T13:U18"/>
    <mergeCell ref="G14:I14"/>
    <mergeCell ref="G15:I15"/>
    <mergeCell ref="G16:I16"/>
    <mergeCell ref="G17:I17"/>
    <mergeCell ref="G19:I19"/>
    <mergeCell ref="G20:I20"/>
    <mergeCell ref="G22:I22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38:I38"/>
    <mergeCell ref="G46:I46"/>
    <mergeCell ref="G47:I47"/>
    <mergeCell ref="G48:I48"/>
    <mergeCell ref="G49:I49"/>
    <mergeCell ref="G50:I50"/>
    <mergeCell ref="G39:I39"/>
    <mergeCell ref="G40:I40"/>
    <mergeCell ref="G41:I41"/>
    <mergeCell ref="G42:I42"/>
    <mergeCell ref="G43:I43"/>
    <mergeCell ref="G44:I44"/>
    <mergeCell ref="G45:I45"/>
  </mergeCells>
  <dataValidations count="1">
    <dataValidation type="list" allowBlank="1" showErrorMessage="1" sqref="E9:E19 E23:E49" xr:uid="{00000000-0002-0000-0300-000000000000}">
      <formula1>$R$1:$R$10</formula1>
    </dataValidation>
  </dataValidations>
  <pageMargins left="0.7" right="0.7" top="0.75" bottom="0.75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1000000}">
          <x14:formula1>
            <xm:f>'נתוני עזר'!$F$2:$F$7</xm:f>
          </x14:formula1>
          <xm:sqref>D6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P203"/>
  <sheetViews>
    <sheetView rightToLeft="1" workbookViewId="0">
      <pane ySplit="2" topLeftCell="A79" activePane="bottomLeft" state="frozen"/>
      <selection pane="bottomLeft" activeCell="Q87" sqref="Q87"/>
    </sheetView>
  </sheetViews>
  <sheetFormatPr defaultColWidth="12.59765625" defaultRowHeight="15" customHeight="1" x14ac:dyDescent="0.25"/>
  <cols>
    <col min="1" max="1" width="13.19921875" customWidth="1"/>
    <col min="2" max="2" width="15.09765625" customWidth="1"/>
    <col min="3" max="3" width="16.09765625" customWidth="1"/>
    <col min="4" max="4" width="13" customWidth="1"/>
    <col min="5" max="5" width="13.5" customWidth="1"/>
    <col min="6" max="6" width="15.69921875" customWidth="1"/>
    <col min="7" max="7" width="10.69921875" customWidth="1"/>
    <col min="8" max="8" width="5" customWidth="1"/>
    <col min="9" max="9" width="19.3984375" customWidth="1"/>
    <col min="10" max="10" width="11.69921875" customWidth="1"/>
    <col min="11" max="11" width="10.59765625" customWidth="1"/>
    <col min="12" max="12" width="18.69921875" customWidth="1"/>
    <col min="13" max="13" width="18.59765625" customWidth="1"/>
    <col min="14" max="14" width="19.69921875" customWidth="1"/>
    <col min="16" max="16" width="11.5" customWidth="1"/>
  </cols>
  <sheetData>
    <row r="1" spans="1:13" ht="45.75" customHeight="1" x14ac:dyDescent="0.4">
      <c r="A1" s="852" t="s">
        <v>82</v>
      </c>
      <c r="B1" s="853"/>
      <c r="C1" s="853"/>
      <c r="D1" s="853"/>
      <c r="E1" s="853"/>
      <c r="F1" s="853"/>
      <c r="G1" s="854"/>
      <c r="H1" s="119"/>
      <c r="I1" s="852" t="s">
        <v>83</v>
      </c>
      <c r="J1" s="853"/>
      <c r="K1" s="853"/>
      <c r="L1" s="853"/>
      <c r="M1" s="854"/>
    </row>
    <row r="2" spans="1:13" ht="9" customHeight="1" x14ac:dyDescent="0.3">
      <c r="A2" s="120"/>
      <c r="B2" s="120"/>
      <c r="C2" s="120"/>
      <c r="D2" s="120"/>
      <c r="E2" s="120"/>
      <c r="F2" s="120"/>
      <c r="G2" s="120"/>
      <c r="H2" s="121"/>
      <c r="I2" s="121"/>
      <c r="J2" s="121"/>
      <c r="K2" s="121"/>
      <c r="L2" s="121"/>
      <c r="M2" s="122"/>
    </row>
    <row r="3" spans="1:13" ht="56.25" customHeight="1" x14ac:dyDescent="0.25">
      <c r="A3" s="855" t="s">
        <v>84</v>
      </c>
      <c r="B3" s="796"/>
      <c r="C3" s="123" t="s">
        <v>85</v>
      </c>
      <c r="D3" s="123" t="s">
        <v>86</v>
      </c>
      <c r="E3" s="124" t="s">
        <v>87</v>
      </c>
      <c r="F3" s="123" t="s">
        <v>88</v>
      </c>
      <c r="G3" s="125" t="s">
        <v>89</v>
      </c>
      <c r="H3" s="126"/>
      <c r="I3" s="127" t="s">
        <v>90</v>
      </c>
      <c r="J3" s="128" t="s">
        <v>91</v>
      </c>
      <c r="K3" s="128" t="s">
        <v>86</v>
      </c>
      <c r="L3" s="129" t="s">
        <v>46</v>
      </c>
      <c r="M3" s="130" t="s">
        <v>88</v>
      </c>
    </row>
    <row r="4" spans="1:13" ht="33" customHeight="1" x14ac:dyDescent="0.25">
      <c r="A4" s="856" t="s">
        <v>92</v>
      </c>
      <c r="B4" s="774"/>
      <c r="C4" s="131" t="s">
        <v>93</v>
      </c>
      <c r="D4" s="132">
        <v>0</v>
      </c>
      <c r="E4" s="133"/>
      <c r="F4" s="134">
        <f t="shared" ref="F4:F15" si="0">IF(E4&lt;&gt;0,D4*E4/12,D4)</f>
        <v>0</v>
      </c>
      <c r="G4" s="135"/>
      <c r="H4" s="136"/>
      <c r="I4" s="849" t="s">
        <v>94</v>
      </c>
      <c r="J4" s="137" t="s">
        <v>95</v>
      </c>
      <c r="K4" s="132">
        <v>0</v>
      </c>
      <c r="L4" s="132"/>
      <c r="M4" s="138">
        <f t="shared" ref="M4:M12" si="1">K4</f>
        <v>0</v>
      </c>
    </row>
    <row r="5" spans="1:13" ht="39" customHeight="1" x14ac:dyDescent="0.25">
      <c r="A5" s="780"/>
      <c r="B5" s="777"/>
      <c r="C5" s="139" t="s">
        <v>96</v>
      </c>
      <c r="D5" s="138">
        <v>0</v>
      </c>
      <c r="E5" s="133">
        <v>0</v>
      </c>
      <c r="F5" s="134">
        <f t="shared" si="0"/>
        <v>0</v>
      </c>
      <c r="G5" s="135"/>
      <c r="H5" s="136"/>
      <c r="I5" s="850"/>
      <c r="J5" s="137" t="s">
        <v>97</v>
      </c>
      <c r="K5" s="132">
        <v>0</v>
      </c>
      <c r="L5" s="132"/>
      <c r="M5" s="138">
        <f t="shared" si="1"/>
        <v>0</v>
      </c>
    </row>
    <row r="6" spans="1:13" ht="15.75" customHeight="1" x14ac:dyDescent="0.25">
      <c r="A6" s="780"/>
      <c r="B6" s="777"/>
      <c r="C6" s="140" t="s">
        <v>98</v>
      </c>
      <c r="D6" s="132">
        <v>0</v>
      </c>
      <c r="E6" s="133"/>
      <c r="F6" s="134">
        <f t="shared" si="0"/>
        <v>0</v>
      </c>
      <c r="G6" s="135"/>
      <c r="H6" s="136"/>
      <c r="I6" s="850"/>
      <c r="J6" s="137" t="s">
        <v>99</v>
      </c>
      <c r="K6" s="132">
        <v>0</v>
      </c>
      <c r="L6" s="132"/>
      <c r="M6" s="138">
        <f t="shared" si="1"/>
        <v>0</v>
      </c>
    </row>
    <row r="7" spans="1:13" ht="31.5" customHeight="1" x14ac:dyDescent="0.25">
      <c r="A7" s="780"/>
      <c r="B7" s="777"/>
      <c r="C7" s="140" t="s">
        <v>100</v>
      </c>
      <c r="D7" s="132">
        <v>0</v>
      </c>
      <c r="E7" s="133"/>
      <c r="F7" s="134">
        <f t="shared" si="0"/>
        <v>0</v>
      </c>
      <c r="G7" s="135"/>
      <c r="H7" s="136"/>
      <c r="I7" s="850"/>
      <c r="J7" s="137" t="s">
        <v>101</v>
      </c>
      <c r="K7" s="132">
        <v>0</v>
      </c>
      <c r="L7" s="132"/>
      <c r="M7" s="138">
        <f t="shared" si="1"/>
        <v>0</v>
      </c>
    </row>
    <row r="8" spans="1:13" ht="25.5" customHeight="1" x14ac:dyDescent="0.25">
      <c r="A8" s="780"/>
      <c r="B8" s="777"/>
      <c r="C8" s="140" t="s">
        <v>102</v>
      </c>
      <c r="D8" s="132">
        <v>0</v>
      </c>
      <c r="E8" s="133"/>
      <c r="F8" s="134">
        <f t="shared" si="0"/>
        <v>0</v>
      </c>
      <c r="G8" s="135"/>
      <c r="H8" s="136"/>
      <c r="I8" s="850"/>
      <c r="J8" s="137" t="s">
        <v>7</v>
      </c>
      <c r="K8" s="132">
        <v>0</v>
      </c>
      <c r="L8" s="132"/>
      <c r="M8" s="138">
        <f t="shared" si="1"/>
        <v>0</v>
      </c>
    </row>
    <row r="9" spans="1:13" ht="20.25" customHeight="1" x14ac:dyDescent="0.25">
      <c r="A9" s="780"/>
      <c r="B9" s="777"/>
      <c r="C9" s="140" t="s">
        <v>103</v>
      </c>
      <c r="D9" s="132">
        <v>0</v>
      </c>
      <c r="E9" s="133"/>
      <c r="F9" s="134">
        <f t="shared" si="0"/>
        <v>0</v>
      </c>
      <c r="G9" s="135"/>
      <c r="H9" s="136"/>
      <c r="I9" s="850"/>
      <c r="J9" s="137" t="s">
        <v>7</v>
      </c>
      <c r="K9" s="132">
        <v>0</v>
      </c>
      <c r="L9" s="132"/>
      <c r="M9" s="138">
        <f t="shared" si="1"/>
        <v>0</v>
      </c>
    </row>
    <row r="10" spans="1:13" ht="15.75" customHeight="1" x14ac:dyDescent="0.25">
      <c r="A10" s="780"/>
      <c r="B10" s="777"/>
      <c r="C10" s="141" t="s">
        <v>7</v>
      </c>
      <c r="D10" s="132">
        <v>0</v>
      </c>
      <c r="E10" s="133"/>
      <c r="F10" s="134">
        <f t="shared" si="0"/>
        <v>0</v>
      </c>
      <c r="G10" s="135"/>
      <c r="H10" s="136"/>
      <c r="I10" s="850"/>
      <c r="J10" s="137" t="s">
        <v>7</v>
      </c>
      <c r="K10" s="132">
        <v>0</v>
      </c>
      <c r="L10" s="132"/>
      <c r="M10" s="138">
        <f t="shared" si="1"/>
        <v>0</v>
      </c>
    </row>
    <row r="11" spans="1:13" ht="15.75" customHeight="1" x14ac:dyDescent="0.25">
      <c r="A11" s="780"/>
      <c r="B11" s="777"/>
      <c r="C11" s="141" t="s">
        <v>7</v>
      </c>
      <c r="D11" s="132">
        <v>0</v>
      </c>
      <c r="E11" s="133"/>
      <c r="F11" s="134">
        <f t="shared" si="0"/>
        <v>0</v>
      </c>
      <c r="G11" s="135"/>
      <c r="H11" s="136"/>
      <c r="I11" s="850"/>
      <c r="J11" s="137" t="s">
        <v>7</v>
      </c>
      <c r="K11" s="132">
        <v>0</v>
      </c>
      <c r="L11" s="132"/>
      <c r="M11" s="138">
        <f t="shared" si="1"/>
        <v>0</v>
      </c>
    </row>
    <row r="12" spans="1:13" ht="18" customHeight="1" x14ac:dyDescent="0.25">
      <c r="A12" s="780"/>
      <c r="B12" s="777"/>
      <c r="C12" s="141" t="s">
        <v>7</v>
      </c>
      <c r="D12" s="132">
        <v>0</v>
      </c>
      <c r="E12" s="133"/>
      <c r="F12" s="134">
        <f t="shared" si="0"/>
        <v>0</v>
      </c>
      <c r="G12" s="135"/>
      <c r="H12" s="136"/>
      <c r="I12" s="787"/>
      <c r="J12" s="137" t="s">
        <v>7</v>
      </c>
      <c r="K12" s="132">
        <v>0</v>
      </c>
      <c r="L12" s="132"/>
      <c r="M12" s="138">
        <f t="shared" si="1"/>
        <v>0</v>
      </c>
    </row>
    <row r="13" spans="1:13" ht="25.5" customHeight="1" x14ac:dyDescent="0.25">
      <c r="A13" s="780"/>
      <c r="B13" s="777"/>
      <c r="C13" s="141" t="s">
        <v>7</v>
      </c>
      <c r="D13" s="132">
        <v>0</v>
      </c>
      <c r="E13" s="133"/>
      <c r="F13" s="134">
        <f t="shared" si="0"/>
        <v>0</v>
      </c>
      <c r="G13" s="135"/>
      <c r="H13" s="136"/>
      <c r="I13" s="858" t="s">
        <v>104</v>
      </c>
      <c r="J13" s="806"/>
      <c r="K13" s="806"/>
      <c r="L13" s="796"/>
      <c r="M13" s="142">
        <f>SUM(M4:M12)</f>
        <v>0</v>
      </c>
    </row>
    <row r="14" spans="1:13" ht="28.5" customHeight="1" x14ac:dyDescent="0.25">
      <c r="A14" s="780"/>
      <c r="B14" s="777"/>
      <c r="C14" s="141" t="s">
        <v>7</v>
      </c>
      <c r="D14" s="132">
        <v>0</v>
      </c>
      <c r="E14" s="133"/>
      <c r="F14" s="134">
        <f t="shared" si="0"/>
        <v>0</v>
      </c>
      <c r="G14" s="135"/>
      <c r="H14" s="136"/>
      <c r="I14" s="127" t="s">
        <v>105</v>
      </c>
      <c r="J14" s="128" t="s">
        <v>106</v>
      </c>
      <c r="K14" s="128" t="s">
        <v>107</v>
      </c>
      <c r="L14" s="129" t="s">
        <v>108</v>
      </c>
      <c r="M14" s="130" t="s">
        <v>88</v>
      </c>
    </row>
    <row r="15" spans="1:13" ht="27.75" customHeight="1" x14ac:dyDescent="0.25">
      <c r="A15" s="857"/>
      <c r="B15" s="785"/>
      <c r="C15" s="141" t="s">
        <v>7</v>
      </c>
      <c r="D15" s="132">
        <v>0</v>
      </c>
      <c r="E15" s="133"/>
      <c r="F15" s="134">
        <f t="shared" si="0"/>
        <v>0</v>
      </c>
      <c r="G15" s="135"/>
      <c r="H15" s="136"/>
      <c r="I15" s="143" t="s">
        <v>109</v>
      </c>
      <c r="J15" s="132">
        <v>0</v>
      </c>
      <c r="K15" s="132">
        <v>0</v>
      </c>
      <c r="L15" s="132">
        <v>0</v>
      </c>
      <c r="M15" s="138">
        <f t="shared" ref="M15:M20" si="2">(J15+K15+L15)/3</f>
        <v>0</v>
      </c>
    </row>
    <row r="16" spans="1:13" ht="18" customHeight="1" x14ac:dyDescent="0.25">
      <c r="A16" s="144"/>
      <c r="B16" s="145"/>
      <c r="C16" s="146"/>
      <c r="D16" s="147"/>
      <c r="E16" s="148"/>
      <c r="F16" s="147"/>
      <c r="G16" s="148"/>
      <c r="H16" s="126"/>
      <c r="I16" s="149" t="s">
        <v>110</v>
      </c>
      <c r="J16" s="132">
        <v>0</v>
      </c>
      <c r="K16" s="132">
        <v>0</v>
      </c>
      <c r="L16" s="132">
        <v>0</v>
      </c>
      <c r="M16" s="138">
        <f t="shared" si="2"/>
        <v>0</v>
      </c>
    </row>
    <row r="17" spans="1:13" ht="18" customHeight="1" x14ac:dyDescent="0.25">
      <c r="A17" s="856" t="s">
        <v>111</v>
      </c>
      <c r="B17" s="774"/>
      <c r="C17" s="150" t="s">
        <v>112</v>
      </c>
      <c r="D17" s="132">
        <v>0</v>
      </c>
      <c r="E17" s="133"/>
      <c r="F17" s="134">
        <f t="shared" ref="F17:F35" si="3">IF(E17&lt;&gt;0,D17*E17/12,D17)</f>
        <v>0</v>
      </c>
      <c r="G17" s="135"/>
      <c r="H17" s="136"/>
      <c r="I17" s="149"/>
      <c r="J17" s="132">
        <v>0</v>
      </c>
      <c r="K17" s="132">
        <v>0</v>
      </c>
      <c r="L17" s="132">
        <v>0</v>
      </c>
      <c r="M17" s="138">
        <f t="shared" si="2"/>
        <v>0</v>
      </c>
    </row>
    <row r="18" spans="1:13" ht="18" customHeight="1" x14ac:dyDescent="0.25">
      <c r="A18" s="780"/>
      <c r="B18" s="777"/>
      <c r="C18" s="150" t="s">
        <v>113</v>
      </c>
      <c r="D18" s="132">
        <v>0</v>
      </c>
      <c r="E18" s="133"/>
      <c r="F18" s="134">
        <f t="shared" si="3"/>
        <v>0</v>
      </c>
      <c r="G18" s="135"/>
      <c r="H18" s="136"/>
      <c r="I18" s="149"/>
      <c r="J18" s="132">
        <v>0</v>
      </c>
      <c r="K18" s="132">
        <v>0</v>
      </c>
      <c r="L18" s="132">
        <v>0</v>
      </c>
      <c r="M18" s="138">
        <f t="shared" si="2"/>
        <v>0</v>
      </c>
    </row>
    <row r="19" spans="1:13" ht="18" customHeight="1" x14ac:dyDescent="0.25">
      <c r="A19" s="780"/>
      <c r="B19" s="777"/>
      <c r="C19" s="150" t="s">
        <v>114</v>
      </c>
      <c r="D19" s="132">
        <v>0</v>
      </c>
      <c r="E19" s="133"/>
      <c r="F19" s="134">
        <f t="shared" si="3"/>
        <v>0</v>
      </c>
      <c r="G19" s="135"/>
      <c r="H19" s="136"/>
      <c r="I19" s="149"/>
      <c r="J19" s="132">
        <v>0</v>
      </c>
      <c r="K19" s="132">
        <v>0</v>
      </c>
      <c r="L19" s="132">
        <v>0</v>
      </c>
      <c r="M19" s="138">
        <f t="shared" si="2"/>
        <v>0</v>
      </c>
    </row>
    <row r="20" spans="1:13" ht="22.5" customHeight="1" x14ac:dyDescent="0.25">
      <c r="A20" s="780"/>
      <c r="B20" s="777"/>
      <c r="C20" s="150" t="s">
        <v>115</v>
      </c>
      <c r="D20" s="132">
        <v>0</v>
      </c>
      <c r="E20" s="133"/>
      <c r="F20" s="134">
        <f t="shared" si="3"/>
        <v>0</v>
      </c>
      <c r="G20" s="135"/>
      <c r="H20" s="136"/>
      <c r="I20" s="149"/>
      <c r="J20" s="132">
        <v>0</v>
      </c>
      <c r="K20" s="132">
        <v>0</v>
      </c>
      <c r="L20" s="132">
        <v>0</v>
      </c>
      <c r="M20" s="138">
        <f t="shared" si="2"/>
        <v>0</v>
      </c>
    </row>
    <row r="21" spans="1:13" ht="70.5" customHeight="1" x14ac:dyDescent="0.25">
      <c r="A21" s="780"/>
      <c r="B21" s="777"/>
      <c r="C21" s="150" t="s">
        <v>116</v>
      </c>
      <c r="D21" s="132">
        <v>0</v>
      </c>
      <c r="E21" s="133"/>
      <c r="F21" s="134">
        <f t="shared" si="3"/>
        <v>0</v>
      </c>
      <c r="G21" s="135"/>
      <c r="H21" s="151"/>
      <c r="I21" s="859" t="s">
        <v>117</v>
      </c>
      <c r="J21" s="806"/>
      <c r="K21" s="806"/>
      <c r="L21" s="796"/>
      <c r="M21" s="142">
        <f>SUM(M15:M20)</f>
        <v>0</v>
      </c>
    </row>
    <row r="22" spans="1:13" ht="60.75" customHeight="1" x14ac:dyDescent="0.25">
      <c r="A22" s="780"/>
      <c r="B22" s="777"/>
      <c r="C22" s="150" t="s">
        <v>118</v>
      </c>
      <c r="D22" s="132">
        <v>0</v>
      </c>
      <c r="E22" s="133"/>
      <c r="F22" s="134">
        <f t="shared" si="3"/>
        <v>0</v>
      </c>
      <c r="G22" s="135"/>
      <c r="H22" s="151"/>
      <c r="I22" s="127" t="s">
        <v>119</v>
      </c>
      <c r="J22" s="128" t="s">
        <v>91</v>
      </c>
      <c r="K22" s="152" t="s">
        <v>120</v>
      </c>
      <c r="L22" s="153" t="s">
        <v>121</v>
      </c>
      <c r="M22" s="130" t="s">
        <v>122</v>
      </c>
    </row>
    <row r="23" spans="1:13" ht="39" customHeight="1" x14ac:dyDescent="0.25">
      <c r="A23" s="780"/>
      <c r="B23" s="777"/>
      <c r="C23" s="154" t="s">
        <v>123</v>
      </c>
      <c r="D23" s="132">
        <v>0</v>
      </c>
      <c r="E23" s="133"/>
      <c r="F23" s="134">
        <f t="shared" si="3"/>
        <v>0</v>
      </c>
      <c r="G23" s="135"/>
      <c r="H23" s="136"/>
      <c r="I23" s="851"/>
      <c r="J23" s="155" t="s">
        <v>124</v>
      </c>
      <c r="K23" s="132">
        <v>0</v>
      </c>
      <c r="L23" s="156">
        <v>1</v>
      </c>
      <c r="M23" s="138">
        <f t="shared" ref="M23:M31" si="4">IF(L23&gt;0,K23*L23/12,K23/12)</f>
        <v>0</v>
      </c>
    </row>
    <row r="24" spans="1:13" ht="27.75" customHeight="1" x14ac:dyDescent="0.25">
      <c r="A24" s="780"/>
      <c r="B24" s="777"/>
      <c r="C24" s="150" t="s">
        <v>125</v>
      </c>
      <c r="D24" s="132">
        <v>0</v>
      </c>
      <c r="E24" s="133"/>
      <c r="F24" s="134">
        <f t="shared" si="3"/>
        <v>0</v>
      </c>
      <c r="G24" s="135"/>
      <c r="H24" s="136"/>
      <c r="I24" s="850"/>
      <c r="J24" s="155" t="s">
        <v>126</v>
      </c>
      <c r="K24" s="132">
        <v>0</v>
      </c>
      <c r="L24" s="156">
        <v>1</v>
      </c>
      <c r="M24" s="138">
        <f t="shared" si="4"/>
        <v>0</v>
      </c>
    </row>
    <row r="25" spans="1:13" ht="32.25" customHeight="1" x14ac:dyDescent="0.25">
      <c r="A25" s="780"/>
      <c r="B25" s="777"/>
      <c r="C25" s="150" t="s">
        <v>127</v>
      </c>
      <c r="D25" s="132">
        <v>0</v>
      </c>
      <c r="E25" s="133"/>
      <c r="F25" s="134">
        <f t="shared" si="3"/>
        <v>0</v>
      </c>
      <c r="G25" s="135"/>
      <c r="H25" s="136"/>
      <c r="I25" s="850"/>
      <c r="J25" s="155" t="s">
        <v>128</v>
      </c>
      <c r="K25" s="132">
        <v>0</v>
      </c>
      <c r="L25" s="156">
        <v>1</v>
      </c>
      <c r="M25" s="138">
        <f t="shared" si="4"/>
        <v>0</v>
      </c>
    </row>
    <row r="26" spans="1:13" ht="35.25" customHeight="1" x14ac:dyDescent="0.25">
      <c r="A26" s="780"/>
      <c r="B26" s="777"/>
      <c r="C26" s="157" t="s">
        <v>129</v>
      </c>
      <c r="D26" s="132">
        <v>0</v>
      </c>
      <c r="E26" s="133"/>
      <c r="F26" s="134">
        <f t="shared" si="3"/>
        <v>0</v>
      </c>
      <c r="G26" s="135"/>
      <c r="H26" s="136"/>
      <c r="I26" s="850"/>
      <c r="J26" s="155" t="s">
        <v>130</v>
      </c>
      <c r="K26" s="132">
        <v>0</v>
      </c>
      <c r="L26" s="156">
        <v>1</v>
      </c>
      <c r="M26" s="138">
        <f t="shared" si="4"/>
        <v>0</v>
      </c>
    </row>
    <row r="27" spans="1:13" ht="18" customHeight="1" x14ac:dyDescent="0.25">
      <c r="A27" s="780"/>
      <c r="B27" s="777"/>
      <c r="C27" s="157" t="s">
        <v>131</v>
      </c>
      <c r="D27" s="132">
        <v>0</v>
      </c>
      <c r="E27" s="133"/>
      <c r="F27" s="134">
        <f t="shared" si="3"/>
        <v>0</v>
      </c>
      <c r="G27" s="135"/>
      <c r="H27" s="136"/>
      <c r="I27" s="850"/>
      <c r="J27" s="155" t="s">
        <v>132</v>
      </c>
      <c r="K27" s="132">
        <v>0</v>
      </c>
      <c r="L27" s="156">
        <v>1</v>
      </c>
      <c r="M27" s="138">
        <f t="shared" si="4"/>
        <v>0</v>
      </c>
    </row>
    <row r="28" spans="1:13" ht="18" customHeight="1" x14ac:dyDescent="0.25">
      <c r="A28" s="780"/>
      <c r="B28" s="777"/>
      <c r="C28" s="157" t="s">
        <v>133</v>
      </c>
      <c r="D28" s="132">
        <v>0</v>
      </c>
      <c r="E28" s="133"/>
      <c r="F28" s="134">
        <f t="shared" si="3"/>
        <v>0</v>
      </c>
      <c r="G28" s="135"/>
      <c r="H28" s="136"/>
      <c r="I28" s="850"/>
      <c r="J28" s="155" t="s">
        <v>134</v>
      </c>
      <c r="K28" s="132">
        <v>0</v>
      </c>
      <c r="L28" s="156">
        <v>1</v>
      </c>
      <c r="M28" s="138">
        <f t="shared" si="4"/>
        <v>0</v>
      </c>
    </row>
    <row r="29" spans="1:13" ht="36.75" customHeight="1" x14ac:dyDescent="0.25">
      <c r="A29" s="780"/>
      <c r="B29" s="777"/>
      <c r="C29" s="157" t="s">
        <v>135</v>
      </c>
      <c r="D29" s="132">
        <v>0</v>
      </c>
      <c r="E29" s="133"/>
      <c r="F29" s="134">
        <f t="shared" si="3"/>
        <v>0</v>
      </c>
      <c r="G29" s="135"/>
      <c r="H29" s="136"/>
      <c r="I29" s="850"/>
      <c r="J29" s="155" t="s">
        <v>7</v>
      </c>
      <c r="K29" s="132">
        <v>0</v>
      </c>
      <c r="L29" s="156">
        <v>1</v>
      </c>
      <c r="M29" s="138">
        <f t="shared" si="4"/>
        <v>0</v>
      </c>
    </row>
    <row r="30" spans="1:13" ht="15.75" customHeight="1" x14ac:dyDescent="0.25">
      <c r="A30" s="780"/>
      <c r="B30" s="777"/>
      <c r="C30" s="157" t="s">
        <v>7</v>
      </c>
      <c r="D30" s="132">
        <v>0</v>
      </c>
      <c r="E30" s="133"/>
      <c r="F30" s="134">
        <f t="shared" si="3"/>
        <v>0</v>
      </c>
      <c r="G30" s="135"/>
      <c r="H30" s="136"/>
      <c r="I30" s="850"/>
      <c r="J30" s="155" t="s">
        <v>7</v>
      </c>
      <c r="K30" s="132">
        <v>0</v>
      </c>
      <c r="L30" s="156">
        <v>1</v>
      </c>
      <c r="M30" s="138">
        <f t="shared" si="4"/>
        <v>0</v>
      </c>
    </row>
    <row r="31" spans="1:13" ht="32.25" customHeight="1" x14ac:dyDescent="0.25">
      <c r="A31" s="780"/>
      <c r="B31" s="777"/>
      <c r="C31" s="159" t="s">
        <v>7</v>
      </c>
      <c r="D31" s="132">
        <v>0</v>
      </c>
      <c r="E31" s="133"/>
      <c r="F31" s="134">
        <f t="shared" si="3"/>
        <v>0</v>
      </c>
      <c r="G31" s="135"/>
      <c r="H31" s="136"/>
      <c r="I31" s="787"/>
      <c r="J31" s="155" t="s">
        <v>7</v>
      </c>
      <c r="K31" s="132">
        <v>0</v>
      </c>
      <c r="L31" s="156">
        <v>1</v>
      </c>
      <c r="M31" s="138">
        <f t="shared" si="4"/>
        <v>0</v>
      </c>
    </row>
    <row r="32" spans="1:13" ht="18.75" customHeight="1" x14ac:dyDescent="0.3">
      <c r="A32" s="780"/>
      <c r="B32" s="777"/>
      <c r="C32" s="159" t="s">
        <v>7</v>
      </c>
      <c r="D32" s="132">
        <v>0</v>
      </c>
      <c r="E32" s="133"/>
      <c r="F32" s="134">
        <f t="shared" si="3"/>
        <v>0</v>
      </c>
      <c r="G32" s="135"/>
      <c r="H32" s="136"/>
      <c r="I32" s="861" t="s">
        <v>136</v>
      </c>
      <c r="J32" s="806"/>
      <c r="K32" s="806"/>
      <c r="L32" s="796"/>
      <c r="M32" s="160">
        <f>SUM(M23:M31)</f>
        <v>0</v>
      </c>
    </row>
    <row r="33" spans="1:13" ht="28.5" customHeight="1" x14ac:dyDescent="0.25">
      <c r="A33" s="780"/>
      <c r="B33" s="777"/>
      <c r="C33" s="159" t="s">
        <v>7</v>
      </c>
      <c r="D33" s="132">
        <v>0</v>
      </c>
      <c r="E33" s="133"/>
      <c r="F33" s="134">
        <f t="shared" si="3"/>
        <v>0</v>
      </c>
      <c r="G33" s="135"/>
      <c r="H33" s="136"/>
      <c r="I33" s="862"/>
      <c r="J33" s="806"/>
      <c r="K33" s="806"/>
      <c r="L33" s="806"/>
      <c r="M33" s="796"/>
    </row>
    <row r="34" spans="1:13" ht="20.25" customHeight="1" x14ac:dyDescent="0.4">
      <c r="A34" s="780"/>
      <c r="B34" s="777"/>
      <c r="C34" s="159" t="s">
        <v>7</v>
      </c>
      <c r="D34" s="132">
        <v>0</v>
      </c>
      <c r="E34" s="133"/>
      <c r="F34" s="134">
        <f t="shared" si="3"/>
        <v>0</v>
      </c>
      <c r="G34" s="135"/>
      <c r="H34" s="136"/>
      <c r="I34" s="860" t="s">
        <v>137</v>
      </c>
      <c r="J34" s="806"/>
      <c r="K34" s="806"/>
      <c r="L34" s="796"/>
      <c r="M34" s="161">
        <f>M32+M21+M13</f>
        <v>0</v>
      </c>
    </row>
    <row r="35" spans="1:13" ht="20.25" customHeight="1" x14ac:dyDescent="0.25">
      <c r="A35" s="780"/>
      <c r="B35" s="777"/>
      <c r="C35" s="159" t="s">
        <v>7</v>
      </c>
      <c r="D35" s="132">
        <v>0</v>
      </c>
      <c r="E35" s="133"/>
      <c r="F35" s="134">
        <f t="shared" si="3"/>
        <v>0</v>
      </c>
      <c r="G35" s="135"/>
      <c r="H35" s="136"/>
      <c r="I35" s="162"/>
      <c r="J35" s="162"/>
      <c r="K35" s="163"/>
      <c r="L35" s="164"/>
      <c r="M35" s="165"/>
    </row>
    <row r="36" spans="1:13" ht="15.75" customHeight="1" x14ac:dyDescent="0.25">
      <c r="A36" s="144"/>
      <c r="B36" s="145"/>
      <c r="C36" s="166"/>
      <c r="D36" s="167"/>
      <c r="E36" s="168"/>
      <c r="F36" s="147"/>
      <c r="G36" s="169"/>
      <c r="H36" s="126"/>
      <c r="I36" s="844" t="s">
        <v>138</v>
      </c>
      <c r="J36" s="773"/>
      <c r="K36" s="773"/>
      <c r="L36" s="774"/>
      <c r="M36" s="845">
        <f ca="1">M34-F180</f>
        <v>0</v>
      </c>
    </row>
    <row r="37" spans="1:13" ht="15.75" customHeight="1" x14ac:dyDescent="0.25">
      <c r="A37" s="856" t="s">
        <v>139</v>
      </c>
      <c r="B37" s="774"/>
      <c r="C37" s="150" t="s">
        <v>140</v>
      </c>
      <c r="D37" s="132">
        <v>0</v>
      </c>
      <c r="E37" s="133"/>
      <c r="F37" s="134">
        <f t="shared" ref="F37:F43" si="5">IF(E37&lt;&gt;0,D37*E37/12,D37)</f>
        <v>0</v>
      </c>
      <c r="G37" s="135"/>
      <c r="H37" s="136"/>
      <c r="I37" s="783"/>
      <c r="J37" s="784"/>
      <c r="K37" s="784"/>
      <c r="L37" s="785"/>
      <c r="M37" s="846"/>
    </row>
    <row r="38" spans="1:13" ht="15.75" customHeight="1" x14ac:dyDescent="0.25">
      <c r="A38" s="780"/>
      <c r="B38" s="777"/>
      <c r="C38" s="157" t="s">
        <v>141</v>
      </c>
      <c r="D38" s="132">
        <v>0</v>
      </c>
      <c r="E38" s="133"/>
      <c r="F38" s="134">
        <f t="shared" si="5"/>
        <v>0</v>
      </c>
      <c r="G38" s="135"/>
      <c r="H38" s="136"/>
      <c r="I38" s="840" t="s">
        <v>142</v>
      </c>
      <c r="J38" s="773"/>
      <c r="K38" s="773"/>
      <c r="L38" s="774"/>
      <c r="M38" s="847">
        <f>IF(M34=0,0,F74/ M34)</f>
        <v>0</v>
      </c>
    </row>
    <row r="39" spans="1:13" ht="15.75" customHeight="1" x14ac:dyDescent="0.25">
      <c r="A39" s="780"/>
      <c r="B39" s="777"/>
      <c r="C39" s="150" t="s">
        <v>143</v>
      </c>
      <c r="D39" s="132">
        <v>0</v>
      </c>
      <c r="E39" s="133"/>
      <c r="F39" s="134">
        <f t="shared" si="5"/>
        <v>0</v>
      </c>
      <c r="G39" s="135"/>
      <c r="H39" s="136"/>
      <c r="I39" s="783"/>
      <c r="J39" s="784"/>
      <c r="K39" s="784"/>
      <c r="L39" s="785"/>
      <c r="M39" s="846"/>
    </row>
    <row r="40" spans="1:13" ht="15.75" customHeight="1" x14ac:dyDescent="0.25">
      <c r="A40" s="780"/>
      <c r="B40" s="777"/>
      <c r="C40" s="159" t="s">
        <v>7</v>
      </c>
      <c r="D40" s="132">
        <v>0</v>
      </c>
      <c r="E40" s="133"/>
      <c r="F40" s="134">
        <f t="shared" si="5"/>
        <v>0</v>
      </c>
      <c r="G40" s="135"/>
      <c r="H40" s="136"/>
      <c r="I40" s="840" t="s">
        <v>144</v>
      </c>
      <c r="J40" s="773"/>
      <c r="K40" s="773"/>
      <c r="L40" s="774"/>
      <c r="M40" s="848">
        <f>IF(M34=0,0,F70/M34)</f>
        <v>0</v>
      </c>
    </row>
    <row r="41" spans="1:13" ht="15.75" customHeight="1" x14ac:dyDescent="0.25">
      <c r="A41" s="780"/>
      <c r="B41" s="777"/>
      <c r="C41" s="159" t="s">
        <v>7</v>
      </c>
      <c r="D41" s="132">
        <v>0</v>
      </c>
      <c r="E41" s="133"/>
      <c r="F41" s="134">
        <f t="shared" si="5"/>
        <v>0</v>
      </c>
      <c r="G41" s="135"/>
      <c r="H41" s="151"/>
      <c r="I41" s="783"/>
      <c r="J41" s="784"/>
      <c r="K41" s="784"/>
      <c r="L41" s="785"/>
      <c r="M41" s="787"/>
    </row>
    <row r="42" spans="1:13" ht="15.75" customHeight="1" x14ac:dyDescent="0.25">
      <c r="A42" s="780"/>
      <c r="B42" s="777"/>
      <c r="C42" s="159" t="s">
        <v>7</v>
      </c>
      <c r="D42" s="132">
        <v>0</v>
      </c>
      <c r="E42" s="133"/>
      <c r="F42" s="134">
        <f t="shared" si="5"/>
        <v>0</v>
      </c>
      <c r="G42" s="135"/>
      <c r="H42" s="151"/>
      <c r="I42" s="841"/>
      <c r="J42" s="837"/>
      <c r="K42" s="837"/>
      <c r="L42" s="837"/>
      <c r="M42" s="837"/>
    </row>
    <row r="43" spans="1:13" ht="15.75" customHeight="1" x14ac:dyDescent="0.25">
      <c r="A43" s="857"/>
      <c r="B43" s="785"/>
      <c r="C43" s="170" t="s">
        <v>7</v>
      </c>
      <c r="D43" s="132">
        <v>0</v>
      </c>
      <c r="E43" s="133"/>
      <c r="F43" s="134">
        <f t="shared" si="5"/>
        <v>0</v>
      </c>
      <c r="G43" s="135"/>
      <c r="H43" s="151"/>
      <c r="I43" s="836"/>
      <c r="J43" s="836"/>
      <c r="K43" s="836"/>
      <c r="L43" s="836"/>
      <c r="M43" s="836"/>
    </row>
    <row r="44" spans="1:13" ht="15.75" customHeight="1" x14ac:dyDescent="0.25">
      <c r="A44" s="144"/>
      <c r="B44" s="171"/>
      <c r="C44" s="172"/>
      <c r="D44" s="172"/>
      <c r="E44" s="173"/>
      <c r="F44" s="173"/>
      <c r="G44" s="126"/>
      <c r="H44" s="174"/>
      <c r="I44" s="842"/>
      <c r="J44" s="838"/>
      <c r="K44" s="84"/>
      <c r="L44" s="84"/>
      <c r="M44" s="175"/>
    </row>
    <row r="45" spans="1:13" ht="39" customHeight="1" x14ac:dyDescent="0.25">
      <c r="A45" s="856" t="s">
        <v>145</v>
      </c>
      <c r="B45" s="774"/>
      <c r="C45" s="150" t="s">
        <v>146</v>
      </c>
      <c r="D45" s="132">
        <v>0</v>
      </c>
      <c r="E45" s="133"/>
      <c r="F45" s="134">
        <f t="shared" ref="F45:F51" si="6">IF(E45&lt;&gt;0,D45*E45/12,D45)</f>
        <v>0</v>
      </c>
      <c r="G45" s="135"/>
      <c r="H45" s="174"/>
      <c r="I45" s="843"/>
      <c r="J45" s="836"/>
      <c r="K45" s="84"/>
      <c r="L45" s="84"/>
      <c r="M45" s="835"/>
    </row>
    <row r="46" spans="1:13" ht="15.75" customHeight="1" x14ac:dyDescent="0.25">
      <c r="A46" s="780"/>
      <c r="B46" s="777"/>
      <c r="C46" s="176" t="s">
        <v>147</v>
      </c>
      <c r="D46" s="132">
        <v>0</v>
      </c>
      <c r="E46" s="133"/>
      <c r="F46" s="134">
        <f t="shared" si="6"/>
        <v>0</v>
      </c>
      <c r="G46" s="135"/>
      <c r="H46" s="174"/>
      <c r="I46" s="177"/>
      <c r="J46" s="1"/>
      <c r="K46" s="84"/>
      <c r="L46" s="84"/>
      <c r="M46" s="836"/>
    </row>
    <row r="47" spans="1:13" ht="15.75" customHeight="1" x14ac:dyDescent="0.25">
      <c r="A47" s="780"/>
      <c r="B47" s="777"/>
      <c r="C47" s="150" t="s">
        <v>148</v>
      </c>
      <c r="D47" s="132">
        <v>0</v>
      </c>
      <c r="E47" s="133"/>
      <c r="F47" s="134">
        <f t="shared" si="6"/>
        <v>0</v>
      </c>
      <c r="G47" s="135"/>
      <c r="H47" s="174"/>
      <c r="I47" s="177"/>
      <c r="J47" s="1"/>
      <c r="K47" s="84"/>
      <c r="L47" s="84"/>
      <c r="M47" s="835"/>
    </row>
    <row r="48" spans="1:13" ht="15.75" customHeight="1" x14ac:dyDescent="0.25">
      <c r="A48" s="780"/>
      <c r="B48" s="777"/>
      <c r="C48" s="150" t="s">
        <v>149</v>
      </c>
      <c r="D48" s="132">
        <v>0</v>
      </c>
      <c r="E48" s="133"/>
      <c r="F48" s="134">
        <f t="shared" si="6"/>
        <v>0</v>
      </c>
      <c r="G48" s="135"/>
      <c r="H48" s="174"/>
      <c r="I48" s="177"/>
      <c r="J48" s="1"/>
      <c r="K48" s="84"/>
      <c r="L48" s="84"/>
      <c r="M48" s="836"/>
    </row>
    <row r="49" spans="1:13" ht="15.75" customHeight="1" x14ac:dyDescent="0.25">
      <c r="A49" s="780"/>
      <c r="B49" s="777"/>
      <c r="C49" s="159" t="s">
        <v>7</v>
      </c>
      <c r="D49" s="132">
        <v>0</v>
      </c>
      <c r="E49" s="133"/>
      <c r="F49" s="134">
        <f t="shared" si="6"/>
        <v>0</v>
      </c>
      <c r="G49" s="135"/>
      <c r="H49" s="174"/>
      <c r="I49" s="177"/>
      <c r="J49" s="1"/>
      <c r="K49" s="84"/>
      <c r="L49" s="84"/>
      <c r="M49" s="837"/>
    </row>
    <row r="50" spans="1:13" ht="15.75" customHeight="1" x14ac:dyDescent="0.25">
      <c r="A50" s="780"/>
      <c r="B50" s="777"/>
      <c r="C50" s="159" t="s">
        <v>7</v>
      </c>
      <c r="D50" s="132">
        <v>0</v>
      </c>
      <c r="E50" s="133"/>
      <c r="F50" s="134">
        <f t="shared" si="6"/>
        <v>0</v>
      </c>
      <c r="G50" s="135"/>
      <c r="H50" s="174"/>
      <c r="I50" s="177"/>
      <c r="J50" s="1"/>
      <c r="K50" s="84"/>
      <c r="L50" s="84"/>
      <c r="M50" s="836"/>
    </row>
    <row r="51" spans="1:13" ht="15.75" customHeight="1" x14ac:dyDescent="0.25">
      <c r="A51" s="857"/>
      <c r="B51" s="785"/>
      <c r="C51" s="159" t="s">
        <v>7</v>
      </c>
      <c r="D51" s="132">
        <v>0</v>
      </c>
      <c r="E51" s="133"/>
      <c r="F51" s="134">
        <f t="shared" si="6"/>
        <v>0</v>
      </c>
      <c r="G51" s="135"/>
      <c r="H51" s="174"/>
      <c r="I51" s="177"/>
      <c r="J51" s="1"/>
      <c r="K51" s="84"/>
      <c r="L51" s="84"/>
      <c r="M51" s="178"/>
    </row>
    <row r="52" spans="1:13" ht="15.75" customHeight="1" x14ac:dyDescent="0.25">
      <c r="A52" s="144"/>
      <c r="B52" s="179"/>
      <c r="C52" s="172"/>
      <c r="D52" s="172"/>
      <c r="E52" s="173"/>
      <c r="F52" s="173"/>
      <c r="G52" s="126"/>
      <c r="H52" s="174"/>
      <c r="I52" s="177"/>
      <c r="J52" s="84"/>
      <c r="K52" s="84"/>
      <c r="L52" s="84"/>
      <c r="M52" s="84"/>
    </row>
    <row r="53" spans="1:13" ht="42" customHeight="1" x14ac:dyDescent="0.25">
      <c r="A53" s="856" t="s">
        <v>150</v>
      </c>
      <c r="B53" s="774"/>
      <c r="C53" s="180" t="s">
        <v>151</v>
      </c>
      <c r="D53" s="132">
        <v>0</v>
      </c>
      <c r="E53" s="133"/>
      <c r="F53" s="181">
        <f t="shared" ref="F53:F63" si="7">IF(E53&lt;&gt;0,D53*E53/12,D53)</f>
        <v>0</v>
      </c>
      <c r="G53" s="182"/>
      <c r="H53" s="174"/>
      <c r="I53" s="177"/>
      <c r="J53" s="84"/>
      <c r="K53" s="84"/>
      <c r="L53" s="84"/>
      <c r="M53" s="84"/>
    </row>
    <row r="54" spans="1:13" ht="15.75" customHeight="1" x14ac:dyDescent="0.25">
      <c r="A54" s="780"/>
      <c r="B54" s="777"/>
      <c r="C54" s="183" t="s">
        <v>152</v>
      </c>
      <c r="D54" s="132">
        <v>0</v>
      </c>
      <c r="E54" s="133"/>
      <c r="F54" s="181">
        <f t="shared" si="7"/>
        <v>0</v>
      </c>
      <c r="G54" s="182"/>
      <c r="H54" s="174"/>
      <c r="I54" s="177"/>
      <c r="J54" s="84"/>
      <c r="K54" s="84"/>
      <c r="L54" s="84"/>
      <c r="M54" s="84"/>
    </row>
    <row r="55" spans="1:13" ht="22.5" customHeight="1" x14ac:dyDescent="0.25">
      <c r="A55" s="780"/>
      <c r="B55" s="777"/>
      <c r="C55" s="180" t="s">
        <v>153</v>
      </c>
      <c r="D55" s="132">
        <v>0</v>
      </c>
      <c r="E55" s="133"/>
      <c r="F55" s="181">
        <f t="shared" si="7"/>
        <v>0</v>
      </c>
      <c r="G55" s="182"/>
      <c r="H55" s="174"/>
      <c r="I55" s="177"/>
      <c r="J55" s="84"/>
      <c r="K55" s="84"/>
      <c r="L55" s="84"/>
      <c r="M55" s="84"/>
    </row>
    <row r="56" spans="1:13" ht="22.5" customHeight="1" x14ac:dyDescent="0.25">
      <c r="A56" s="780"/>
      <c r="B56" s="777"/>
      <c r="C56" s="180" t="s">
        <v>154</v>
      </c>
      <c r="D56" s="132">
        <v>0</v>
      </c>
      <c r="E56" s="133"/>
      <c r="F56" s="181">
        <f t="shared" si="7"/>
        <v>0</v>
      </c>
      <c r="G56" s="182"/>
      <c r="H56" s="174"/>
      <c r="I56" s="177"/>
      <c r="J56" s="84"/>
      <c r="K56" s="84"/>
      <c r="L56" s="84"/>
      <c r="M56" s="84"/>
    </row>
    <row r="57" spans="1:13" ht="22.5" customHeight="1" x14ac:dyDescent="0.25">
      <c r="A57" s="780"/>
      <c r="B57" s="777"/>
      <c r="C57" s="180" t="s">
        <v>155</v>
      </c>
      <c r="D57" s="132">
        <v>0</v>
      </c>
      <c r="E57" s="133"/>
      <c r="F57" s="181">
        <f t="shared" si="7"/>
        <v>0</v>
      </c>
      <c r="G57" s="182"/>
      <c r="H57" s="174"/>
      <c r="I57" s="177"/>
      <c r="J57" s="84"/>
      <c r="K57" s="84"/>
      <c r="L57" s="84"/>
      <c r="M57" s="84"/>
    </row>
    <row r="58" spans="1:13" ht="22.5" customHeight="1" x14ac:dyDescent="0.25">
      <c r="A58" s="780"/>
      <c r="B58" s="777"/>
      <c r="C58" s="180" t="s">
        <v>7</v>
      </c>
      <c r="D58" s="132">
        <v>0</v>
      </c>
      <c r="E58" s="133"/>
      <c r="F58" s="181">
        <f t="shared" si="7"/>
        <v>0</v>
      </c>
      <c r="G58" s="182"/>
      <c r="H58" s="174"/>
      <c r="I58" s="177"/>
      <c r="J58" s="84"/>
      <c r="K58" s="84"/>
      <c r="L58" s="84"/>
      <c r="M58" s="84"/>
    </row>
    <row r="59" spans="1:13" ht="22.5" customHeight="1" x14ac:dyDescent="0.25">
      <c r="A59" s="780"/>
      <c r="B59" s="777"/>
      <c r="C59" s="141" t="s">
        <v>7</v>
      </c>
      <c r="D59" s="132">
        <v>0</v>
      </c>
      <c r="E59" s="133"/>
      <c r="F59" s="181">
        <f t="shared" si="7"/>
        <v>0</v>
      </c>
      <c r="G59" s="182"/>
      <c r="H59" s="174"/>
      <c r="I59" s="177"/>
      <c r="J59" s="84"/>
      <c r="K59" s="84"/>
      <c r="L59" s="84"/>
      <c r="M59" s="84"/>
    </row>
    <row r="60" spans="1:13" ht="22.5" customHeight="1" x14ac:dyDescent="0.25">
      <c r="A60" s="780"/>
      <c r="B60" s="777"/>
      <c r="C60" s="141" t="s">
        <v>7</v>
      </c>
      <c r="D60" s="132">
        <v>0</v>
      </c>
      <c r="E60" s="133"/>
      <c r="F60" s="181">
        <f t="shared" si="7"/>
        <v>0</v>
      </c>
      <c r="G60" s="182"/>
      <c r="H60" s="174"/>
      <c r="I60" s="177"/>
      <c r="J60" s="84"/>
      <c r="K60" s="84"/>
      <c r="L60" s="84"/>
      <c r="M60" s="84"/>
    </row>
    <row r="61" spans="1:13" ht="15.75" customHeight="1" x14ac:dyDescent="0.25">
      <c r="A61" s="780"/>
      <c r="B61" s="777"/>
      <c r="C61" s="141" t="s">
        <v>7</v>
      </c>
      <c r="D61" s="132">
        <v>0</v>
      </c>
      <c r="E61" s="133"/>
      <c r="F61" s="181">
        <f t="shared" si="7"/>
        <v>0</v>
      </c>
      <c r="G61" s="182"/>
      <c r="H61" s="174"/>
      <c r="I61" s="177"/>
      <c r="J61" s="84"/>
      <c r="K61" s="84"/>
      <c r="L61" s="84"/>
      <c r="M61" s="84"/>
    </row>
    <row r="62" spans="1:13" ht="15.75" customHeight="1" x14ac:dyDescent="0.25">
      <c r="A62" s="780"/>
      <c r="B62" s="777"/>
      <c r="C62" s="141" t="s">
        <v>7</v>
      </c>
      <c r="D62" s="132">
        <v>0</v>
      </c>
      <c r="E62" s="133"/>
      <c r="F62" s="181">
        <f t="shared" si="7"/>
        <v>0</v>
      </c>
      <c r="G62" s="182"/>
      <c r="H62" s="174"/>
      <c r="I62" s="177"/>
      <c r="J62" s="84"/>
      <c r="K62" s="84"/>
      <c r="L62" s="84"/>
      <c r="M62" s="84"/>
    </row>
    <row r="63" spans="1:13" ht="15.75" customHeight="1" x14ac:dyDescent="0.25">
      <c r="A63" s="857"/>
      <c r="B63" s="785"/>
      <c r="C63" s="141" t="s">
        <v>7</v>
      </c>
      <c r="D63" s="132">
        <v>0</v>
      </c>
      <c r="E63" s="133"/>
      <c r="F63" s="181">
        <f t="shared" si="7"/>
        <v>0</v>
      </c>
      <c r="G63" s="182"/>
      <c r="H63" s="174"/>
      <c r="I63" s="177"/>
      <c r="J63" s="84"/>
      <c r="K63" s="84"/>
      <c r="L63" s="84"/>
      <c r="M63" s="84"/>
    </row>
    <row r="65" spans="1:13" ht="66" customHeight="1" x14ac:dyDescent="0.25">
      <c r="A65" s="856" t="s">
        <v>156</v>
      </c>
      <c r="B65" s="774"/>
      <c r="C65" s="140" t="s">
        <v>157</v>
      </c>
      <c r="D65" s="132">
        <v>0</v>
      </c>
      <c r="E65" s="133"/>
      <c r="F65" s="134">
        <f t="shared" ref="F65:F71" si="8">IF(E65&lt;&gt;0,D65*E65/12,D65)</f>
        <v>0</v>
      </c>
      <c r="G65" s="135"/>
      <c r="H65" s="174"/>
      <c r="I65" s="177"/>
      <c r="J65" s="1"/>
      <c r="K65" s="84"/>
      <c r="L65" s="84"/>
      <c r="M65" s="178"/>
    </row>
    <row r="66" spans="1:13" ht="54" customHeight="1" x14ac:dyDescent="0.25">
      <c r="A66" s="780"/>
      <c r="B66" s="777"/>
      <c r="C66" s="184" t="s">
        <v>158</v>
      </c>
      <c r="D66" s="132">
        <v>0</v>
      </c>
      <c r="E66" s="133"/>
      <c r="F66" s="134">
        <f t="shared" si="8"/>
        <v>0</v>
      </c>
      <c r="G66" s="135"/>
      <c r="H66" s="174"/>
      <c r="I66" s="177"/>
      <c r="J66" s="1"/>
      <c r="K66" s="84"/>
      <c r="L66" s="84"/>
      <c r="M66" s="178"/>
    </row>
    <row r="67" spans="1:13" ht="47.25" customHeight="1" x14ac:dyDescent="0.25">
      <c r="A67" s="780"/>
      <c r="B67" s="777"/>
      <c r="C67" s="141" t="s">
        <v>7</v>
      </c>
      <c r="D67" s="132">
        <v>0</v>
      </c>
      <c r="E67" s="133"/>
      <c r="F67" s="134">
        <f t="shared" si="8"/>
        <v>0</v>
      </c>
      <c r="G67" s="135"/>
      <c r="H67" s="174"/>
      <c r="I67" s="177"/>
      <c r="J67" s="1"/>
      <c r="K67" s="84"/>
      <c r="L67" s="1"/>
      <c r="M67" s="838"/>
    </row>
    <row r="68" spans="1:13" ht="22.5" customHeight="1" x14ac:dyDescent="0.25">
      <c r="A68" s="780"/>
      <c r="B68" s="777"/>
      <c r="C68" s="141" t="s">
        <v>7</v>
      </c>
      <c r="D68" s="132">
        <v>0</v>
      </c>
      <c r="E68" s="133"/>
      <c r="F68" s="134">
        <f t="shared" si="8"/>
        <v>0</v>
      </c>
      <c r="G68" s="135"/>
      <c r="H68" s="174"/>
      <c r="I68" s="177"/>
      <c r="J68" s="1"/>
      <c r="K68" s="839"/>
      <c r="L68" s="838"/>
      <c r="M68" s="836"/>
    </row>
    <row r="69" spans="1:13" ht="30" customHeight="1" x14ac:dyDescent="0.25">
      <c r="A69" s="780"/>
      <c r="B69" s="777"/>
      <c r="C69" s="185" t="s">
        <v>7</v>
      </c>
      <c r="D69" s="132">
        <v>0</v>
      </c>
      <c r="E69" s="133"/>
      <c r="F69" s="134">
        <f t="shared" si="8"/>
        <v>0</v>
      </c>
      <c r="G69" s="135"/>
      <c r="H69" s="174"/>
      <c r="I69" s="177"/>
      <c r="J69" s="1"/>
      <c r="K69" s="836"/>
      <c r="L69" s="836"/>
      <c r="M69" s="1"/>
    </row>
    <row r="70" spans="1:13" ht="67.5" customHeight="1" x14ac:dyDescent="0.25">
      <c r="A70" s="780"/>
      <c r="B70" s="777"/>
      <c r="C70" s="139" t="s">
        <v>159</v>
      </c>
      <c r="D70" s="186">
        <f ca="1">התחיבויות!C68</f>
        <v>0</v>
      </c>
      <c r="E70" s="187"/>
      <c r="F70" s="134">
        <f t="shared" ca="1" si="8"/>
        <v>0</v>
      </c>
      <c r="G70" s="135"/>
      <c r="H70" s="174"/>
      <c r="I70" s="177"/>
      <c r="J70" s="1"/>
      <c r="K70" s="84"/>
      <c r="L70" s="1"/>
      <c r="M70" s="1"/>
    </row>
    <row r="71" spans="1:13" ht="63" customHeight="1" x14ac:dyDescent="0.25">
      <c r="A71" s="857"/>
      <c r="B71" s="785"/>
      <c r="C71" s="139" t="s">
        <v>160</v>
      </c>
      <c r="D71" s="186">
        <f>'הגנות כלכליות'!G31</f>
        <v>0</v>
      </c>
      <c r="E71" s="138"/>
      <c r="F71" s="134">
        <f t="shared" si="8"/>
        <v>0</v>
      </c>
      <c r="G71" s="135"/>
      <c r="H71" s="174"/>
      <c r="I71" s="177"/>
      <c r="J71" s="84"/>
      <c r="K71" s="188"/>
      <c r="L71" s="189"/>
      <c r="M71" s="84"/>
    </row>
    <row r="72" spans="1:13" ht="24" customHeight="1" x14ac:dyDescent="0.25">
      <c r="A72" s="879" t="s">
        <v>161</v>
      </c>
      <c r="B72" s="806"/>
      <c r="C72" s="879" t="s">
        <v>162</v>
      </c>
      <c r="D72" s="882"/>
      <c r="E72" s="878" t="s">
        <v>163</v>
      </c>
      <c r="F72" s="796"/>
      <c r="G72" s="190"/>
      <c r="H72" s="174"/>
      <c r="I72" s="177"/>
      <c r="J72" s="84"/>
      <c r="K72" s="84"/>
      <c r="L72" s="84"/>
      <c r="M72" s="84"/>
    </row>
    <row r="73" spans="1:13" ht="79.5" customHeight="1" x14ac:dyDescent="0.25">
      <c r="A73" s="880"/>
      <c r="B73" s="774"/>
      <c r="C73" s="139" t="s">
        <v>164</v>
      </c>
      <c r="D73" s="191">
        <f>יעדים!E6</f>
        <v>0</v>
      </c>
      <c r="E73" s="192" t="s">
        <v>165</v>
      </c>
      <c r="F73" s="193">
        <v>0</v>
      </c>
      <c r="G73" s="135"/>
      <c r="H73" s="174"/>
      <c r="I73" s="177"/>
      <c r="J73" s="84"/>
      <c r="K73" s="84"/>
      <c r="L73" s="84"/>
      <c r="M73" s="84"/>
    </row>
    <row r="74" spans="1:13" ht="79.5" customHeight="1" x14ac:dyDescent="0.25">
      <c r="A74" s="784"/>
      <c r="B74" s="785"/>
      <c r="C74" s="139" t="s">
        <v>166</v>
      </c>
      <c r="D74" s="191">
        <f>IF((יעדים!F20+יעדים!F50)&lt;0,0,(יעדים!F20+יעדים!F50))</f>
        <v>0</v>
      </c>
      <c r="E74" s="194" t="s">
        <v>167</v>
      </c>
      <c r="F74" s="181">
        <f>'חסכונות ונכסים'!G53</f>
        <v>0</v>
      </c>
      <c r="G74" s="135"/>
      <c r="H74" s="195"/>
      <c r="I74" s="177"/>
      <c r="J74" s="84"/>
      <c r="K74" s="84"/>
      <c r="L74" s="84"/>
      <c r="M74" s="84"/>
    </row>
    <row r="75" spans="1:13" ht="15.75" customHeight="1" x14ac:dyDescent="0.25">
      <c r="A75" s="196"/>
      <c r="B75" s="197"/>
      <c r="C75" s="197"/>
      <c r="D75" s="197"/>
      <c r="E75" s="198"/>
      <c r="F75" s="199"/>
      <c r="G75" s="200"/>
      <c r="H75" s="195"/>
      <c r="I75" s="177"/>
      <c r="J75" s="84"/>
      <c r="K75" s="84"/>
      <c r="L75" s="84"/>
      <c r="M75" s="84"/>
    </row>
    <row r="76" spans="1:13" ht="33" customHeight="1" x14ac:dyDescent="0.4">
      <c r="A76" s="881" t="s">
        <v>168</v>
      </c>
      <c r="B76" s="806"/>
      <c r="C76" s="806"/>
      <c r="D76" s="806"/>
      <c r="E76" s="796"/>
      <c r="F76" s="865">
        <f ca="1">SUM(F4:F74)</f>
        <v>0</v>
      </c>
      <c r="G76" s="796"/>
      <c r="H76" s="195"/>
      <c r="I76" s="177"/>
      <c r="J76" s="84"/>
      <c r="K76" s="84"/>
      <c r="L76" s="84"/>
      <c r="M76" s="84"/>
    </row>
    <row r="77" spans="1:13" ht="15.75" customHeight="1" x14ac:dyDescent="0.25">
      <c r="A77" s="201"/>
      <c r="B77" s="202"/>
      <c r="C77" s="203"/>
      <c r="D77" s="204"/>
      <c r="E77" s="204"/>
      <c r="F77" s="205"/>
      <c r="G77" s="206"/>
      <c r="H77" s="195"/>
      <c r="I77" s="177"/>
      <c r="J77" s="84"/>
      <c r="K77" s="84"/>
      <c r="L77" s="84"/>
      <c r="M77" s="84"/>
    </row>
    <row r="78" spans="1:13" ht="55.5" customHeight="1" x14ac:dyDescent="0.25">
      <c r="A78" s="207" t="s">
        <v>169</v>
      </c>
      <c r="B78" s="208" t="s">
        <v>170</v>
      </c>
      <c r="C78" s="130" t="s">
        <v>106</v>
      </c>
      <c r="D78" s="130" t="s">
        <v>107</v>
      </c>
      <c r="E78" s="209" t="s">
        <v>108</v>
      </c>
      <c r="F78" s="209" t="s">
        <v>88</v>
      </c>
      <c r="G78" s="208" t="s">
        <v>89</v>
      </c>
      <c r="H78" s="195"/>
      <c r="I78" s="177"/>
      <c r="J78" s="84"/>
      <c r="K78" s="84"/>
      <c r="L78" s="84"/>
      <c r="M78" s="84"/>
    </row>
    <row r="79" spans="1:13" ht="35.25" customHeight="1" x14ac:dyDescent="0.25">
      <c r="A79" s="874" t="s">
        <v>171</v>
      </c>
      <c r="B79" s="150" t="s">
        <v>172</v>
      </c>
      <c r="C79" s="210">
        <v>0</v>
      </c>
      <c r="D79" s="210">
        <v>0</v>
      </c>
      <c r="E79" s="211">
        <v>0</v>
      </c>
      <c r="F79" s="181">
        <f t="shared" ref="F79:F98" si="9">(C79+D79+E79)/3</f>
        <v>0</v>
      </c>
      <c r="G79" s="135"/>
      <c r="H79" s="195"/>
      <c r="I79" s="177"/>
      <c r="J79" s="84"/>
      <c r="K79" s="84"/>
      <c r="L79" s="84"/>
      <c r="M79" s="84"/>
    </row>
    <row r="80" spans="1:13" ht="15.75" customHeight="1" x14ac:dyDescent="0.25">
      <c r="A80" s="850"/>
      <c r="B80" s="150" t="s">
        <v>173</v>
      </c>
      <c r="C80" s="210">
        <v>0</v>
      </c>
      <c r="D80" s="210">
        <v>0</v>
      </c>
      <c r="E80" s="211">
        <v>0</v>
      </c>
      <c r="F80" s="181">
        <f t="shared" si="9"/>
        <v>0</v>
      </c>
      <c r="G80" s="135"/>
      <c r="H80" s="195"/>
      <c r="I80" s="177"/>
      <c r="J80" s="84"/>
      <c r="K80" s="84"/>
      <c r="L80" s="84"/>
      <c r="M80" s="84"/>
    </row>
    <row r="81" spans="1:7" ht="15.75" customHeight="1" x14ac:dyDescent="0.25">
      <c r="A81" s="850"/>
      <c r="B81" s="150" t="s">
        <v>174</v>
      </c>
      <c r="C81" s="210">
        <v>0</v>
      </c>
      <c r="D81" s="210">
        <v>0</v>
      </c>
      <c r="E81" s="211">
        <v>0</v>
      </c>
      <c r="F81" s="181">
        <f t="shared" si="9"/>
        <v>0</v>
      </c>
      <c r="G81" s="135"/>
    </row>
    <row r="82" spans="1:7" ht="15.75" customHeight="1" x14ac:dyDescent="0.25">
      <c r="A82" s="850"/>
      <c r="B82" s="150" t="s">
        <v>175</v>
      </c>
      <c r="C82" s="210">
        <v>0</v>
      </c>
      <c r="D82" s="210">
        <v>0</v>
      </c>
      <c r="E82" s="211">
        <v>0</v>
      </c>
      <c r="F82" s="181">
        <f t="shared" si="9"/>
        <v>0</v>
      </c>
      <c r="G82" s="135"/>
    </row>
    <row r="83" spans="1:7" ht="21" customHeight="1" x14ac:dyDescent="0.25">
      <c r="A83" s="850"/>
      <c r="B83" s="150" t="s">
        <v>176</v>
      </c>
      <c r="C83" s="210">
        <v>0</v>
      </c>
      <c r="D83" s="210">
        <v>0</v>
      </c>
      <c r="E83" s="211">
        <v>0</v>
      </c>
      <c r="F83" s="181">
        <f t="shared" si="9"/>
        <v>0</v>
      </c>
      <c r="G83" s="135"/>
    </row>
    <row r="84" spans="1:7" ht="20.25" customHeight="1" x14ac:dyDescent="0.25">
      <c r="A84" s="850"/>
      <c r="B84" s="150" t="s">
        <v>177</v>
      </c>
      <c r="C84" s="210">
        <v>0</v>
      </c>
      <c r="D84" s="210">
        <v>0</v>
      </c>
      <c r="E84" s="211">
        <v>0</v>
      </c>
      <c r="F84" s="181">
        <f t="shared" si="9"/>
        <v>0</v>
      </c>
      <c r="G84" s="135"/>
    </row>
    <row r="85" spans="1:7" ht="17.25" customHeight="1" x14ac:dyDescent="0.25">
      <c r="A85" s="850"/>
      <c r="B85" s="150" t="s">
        <v>178</v>
      </c>
      <c r="C85" s="210">
        <v>0</v>
      </c>
      <c r="D85" s="210">
        <v>0</v>
      </c>
      <c r="E85" s="211">
        <v>0</v>
      </c>
      <c r="F85" s="181">
        <f t="shared" si="9"/>
        <v>0</v>
      </c>
      <c r="G85" s="135"/>
    </row>
    <row r="86" spans="1:7" ht="17.25" customHeight="1" x14ac:dyDescent="0.25">
      <c r="A86" s="850"/>
      <c r="B86" s="150" t="s">
        <v>179</v>
      </c>
      <c r="C86" s="210">
        <v>0</v>
      </c>
      <c r="D86" s="210">
        <v>0</v>
      </c>
      <c r="E86" s="211">
        <v>0</v>
      </c>
      <c r="F86" s="181">
        <f t="shared" si="9"/>
        <v>0</v>
      </c>
      <c r="G86" s="135"/>
    </row>
    <row r="87" spans="1:7" ht="60.75" customHeight="1" x14ac:dyDescent="0.25">
      <c r="A87" s="850"/>
      <c r="B87" s="154" t="s">
        <v>180</v>
      </c>
      <c r="C87" s="210">
        <v>0</v>
      </c>
      <c r="D87" s="210">
        <v>0</v>
      </c>
      <c r="E87" s="211">
        <v>0</v>
      </c>
      <c r="F87" s="181">
        <f t="shared" si="9"/>
        <v>0</v>
      </c>
      <c r="G87" s="135"/>
    </row>
    <row r="88" spans="1:7" ht="15.75" customHeight="1" x14ac:dyDescent="0.25">
      <c r="A88" s="850"/>
      <c r="B88" s="141" t="s">
        <v>181</v>
      </c>
      <c r="C88" s="210">
        <v>0</v>
      </c>
      <c r="D88" s="210">
        <v>0</v>
      </c>
      <c r="E88" s="211">
        <v>0</v>
      </c>
      <c r="F88" s="181">
        <f t="shared" si="9"/>
        <v>0</v>
      </c>
      <c r="G88" s="135"/>
    </row>
    <row r="89" spans="1:7" ht="15.75" customHeight="1" x14ac:dyDescent="0.25">
      <c r="A89" s="850"/>
      <c r="B89" s="141" t="s">
        <v>7</v>
      </c>
      <c r="C89" s="210">
        <v>0</v>
      </c>
      <c r="D89" s="210">
        <v>0</v>
      </c>
      <c r="E89" s="211">
        <v>0</v>
      </c>
      <c r="F89" s="181">
        <f t="shared" si="9"/>
        <v>0</v>
      </c>
      <c r="G89" s="135"/>
    </row>
    <row r="90" spans="1:7" ht="15.75" customHeight="1" x14ac:dyDescent="0.25">
      <c r="A90" s="850"/>
      <c r="B90" s="141" t="s">
        <v>7</v>
      </c>
      <c r="C90" s="210">
        <v>0</v>
      </c>
      <c r="D90" s="210">
        <v>0</v>
      </c>
      <c r="E90" s="211">
        <v>0</v>
      </c>
      <c r="F90" s="181">
        <f t="shared" si="9"/>
        <v>0</v>
      </c>
      <c r="G90" s="135"/>
    </row>
    <row r="91" spans="1:7" ht="15.75" customHeight="1" x14ac:dyDescent="0.25">
      <c r="A91" s="850"/>
      <c r="B91" s="141" t="s">
        <v>7</v>
      </c>
      <c r="C91" s="210">
        <v>0</v>
      </c>
      <c r="D91" s="210">
        <v>0</v>
      </c>
      <c r="E91" s="211">
        <v>0</v>
      </c>
      <c r="F91" s="181">
        <f t="shared" si="9"/>
        <v>0</v>
      </c>
      <c r="G91" s="135"/>
    </row>
    <row r="92" spans="1:7" ht="15.75" customHeight="1" x14ac:dyDescent="0.25">
      <c r="A92" s="850"/>
      <c r="B92" s="141" t="s">
        <v>7</v>
      </c>
      <c r="C92" s="210">
        <v>0</v>
      </c>
      <c r="D92" s="210">
        <v>0</v>
      </c>
      <c r="E92" s="211">
        <v>0</v>
      </c>
      <c r="F92" s="181">
        <f t="shared" si="9"/>
        <v>0</v>
      </c>
      <c r="G92" s="135"/>
    </row>
    <row r="93" spans="1:7" ht="15.75" customHeight="1" x14ac:dyDescent="0.25">
      <c r="A93" s="850"/>
      <c r="B93" s="141" t="s">
        <v>7</v>
      </c>
      <c r="C93" s="210">
        <v>0</v>
      </c>
      <c r="D93" s="210">
        <v>0</v>
      </c>
      <c r="E93" s="211">
        <v>0</v>
      </c>
      <c r="F93" s="181">
        <f t="shared" si="9"/>
        <v>0</v>
      </c>
      <c r="G93" s="135"/>
    </row>
    <row r="94" spans="1:7" ht="15.75" customHeight="1" x14ac:dyDescent="0.25">
      <c r="A94" s="850"/>
      <c r="B94" s="141" t="s">
        <v>7</v>
      </c>
      <c r="C94" s="210">
        <v>0</v>
      </c>
      <c r="D94" s="210">
        <v>0</v>
      </c>
      <c r="E94" s="211">
        <v>0</v>
      </c>
      <c r="F94" s="181">
        <f t="shared" si="9"/>
        <v>0</v>
      </c>
      <c r="G94" s="135"/>
    </row>
    <row r="95" spans="1:7" ht="18" customHeight="1" x14ac:dyDescent="0.25">
      <c r="A95" s="850"/>
      <c r="B95" s="141" t="s">
        <v>7</v>
      </c>
      <c r="C95" s="210">
        <v>0</v>
      </c>
      <c r="D95" s="210">
        <v>0</v>
      </c>
      <c r="E95" s="211">
        <v>0</v>
      </c>
      <c r="F95" s="181">
        <f t="shared" si="9"/>
        <v>0</v>
      </c>
      <c r="G95" s="135"/>
    </row>
    <row r="96" spans="1:7" ht="15.75" customHeight="1" x14ac:dyDescent="0.25">
      <c r="A96" s="850"/>
      <c r="B96" s="141" t="s">
        <v>7</v>
      </c>
      <c r="C96" s="210">
        <v>0</v>
      </c>
      <c r="D96" s="210">
        <v>0</v>
      </c>
      <c r="E96" s="211">
        <v>0</v>
      </c>
      <c r="F96" s="181">
        <f t="shared" si="9"/>
        <v>0</v>
      </c>
      <c r="G96" s="135"/>
    </row>
    <row r="97" spans="1:10" ht="15.75" customHeight="1" x14ac:dyDescent="0.25">
      <c r="A97" s="850"/>
      <c r="B97" s="141" t="s">
        <v>7</v>
      </c>
      <c r="C97" s="210">
        <v>0</v>
      </c>
      <c r="D97" s="210">
        <v>0</v>
      </c>
      <c r="E97" s="211">
        <v>0</v>
      </c>
      <c r="F97" s="181">
        <f t="shared" si="9"/>
        <v>0</v>
      </c>
      <c r="G97" s="135"/>
      <c r="H97" s="195"/>
      <c r="I97" s="84"/>
      <c r="J97" s="84"/>
    </row>
    <row r="98" spans="1:10" ht="15.75" customHeight="1" x14ac:dyDescent="0.25">
      <c r="A98" s="850"/>
      <c r="B98" s="141" t="s">
        <v>7</v>
      </c>
      <c r="C98" s="213">
        <v>0</v>
      </c>
      <c r="D98" s="213">
        <v>0</v>
      </c>
      <c r="E98" s="214">
        <v>0</v>
      </c>
      <c r="F98" s="181">
        <f t="shared" si="9"/>
        <v>0</v>
      </c>
      <c r="G98" s="135"/>
      <c r="H98" s="195"/>
      <c r="I98" s="177"/>
      <c r="J98" s="84"/>
    </row>
    <row r="99" spans="1:10" ht="15.75" customHeight="1" x14ac:dyDescent="0.25">
      <c r="A99" s="215"/>
      <c r="B99" s="216"/>
      <c r="C99" s="197"/>
      <c r="D99" s="197"/>
      <c r="E99" s="198"/>
      <c r="F99" s="198"/>
      <c r="G99" s="200"/>
      <c r="H99" s="195"/>
      <c r="I99" s="177"/>
      <c r="J99" s="84"/>
    </row>
    <row r="100" spans="1:10" ht="15.75" customHeight="1" x14ac:dyDescent="0.25">
      <c r="A100" s="875" t="s">
        <v>182</v>
      </c>
      <c r="B100" s="150" t="s">
        <v>183</v>
      </c>
      <c r="C100" s="210">
        <v>0</v>
      </c>
      <c r="D100" s="210">
        <v>0</v>
      </c>
      <c r="E100" s="211">
        <v>0</v>
      </c>
      <c r="F100" s="181">
        <f t="shared" ref="F100:F105" si="10">(C100+D100+E100)/3</f>
        <v>0</v>
      </c>
      <c r="G100" s="135"/>
      <c r="H100" s="195"/>
      <c r="I100" s="177"/>
      <c r="J100" s="84"/>
    </row>
    <row r="101" spans="1:10" ht="15.75" customHeight="1" x14ac:dyDescent="0.25">
      <c r="A101" s="834"/>
      <c r="B101" s="150" t="s">
        <v>184</v>
      </c>
      <c r="C101" s="217">
        <v>0</v>
      </c>
      <c r="D101" s="132">
        <v>0</v>
      </c>
      <c r="E101" s="132">
        <v>0</v>
      </c>
      <c r="F101" s="181">
        <f t="shared" si="10"/>
        <v>0</v>
      </c>
      <c r="G101" s="135"/>
      <c r="H101" s="195"/>
      <c r="I101" s="832"/>
      <c r="J101" s="770"/>
    </row>
    <row r="102" spans="1:10" ht="15.75" customHeight="1" x14ac:dyDescent="0.25">
      <c r="A102" s="834"/>
      <c r="B102" s="141" t="s">
        <v>7</v>
      </c>
      <c r="C102" s="217">
        <v>0</v>
      </c>
      <c r="D102" s="132">
        <v>0</v>
      </c>
      <c r="E102" s="132">
        <v>0</v>
      </c>
      <c r="F102" s="181">
        <f t="shared" si="10"/>
        <v>0</v>
      </c>
      <c r="G102" s="135"/>
      <c r="H102" s="195"/>
      <c r="I102" s="832"/>
      <c r="J102" s="770"/>
    </row>
    <row r="103" spans="1:10" ht="15.75" customHeight="1" x14ac:dyDescent="0.25">
      <c r="A103" s="834"/>
      <c r="B103" s="141" t="s">
        <v>7</v>
      </c>
      <c r="C103" s="217">
        <v>0</v>
      </c>
      <c r="D103" s="132">
        <v>0</v>
      </c>
      <c r="E103" s="132">
        <v>0</v>
      </c>
      <c r="F103" s="181">
        <f t="shared" si="10"/>
        <v>0</v>
      </c>
      <c r="G103" s="135"/>
      <c r="H103" s="195"/>
      <c r="I103" s="832"/>
      <c r="J103" s="770"/>
    </row>
    <row r="104" spans="1:10" ht="18.75" customHeight="1" x14ac:dyDescent="0.25">
      <c r="A104" s="834"/>
      <c r="B104" s="141" t="s">
        <v>7</v>
      </c>
      <c r="C104" s="217">
        <v>0</v>
      </c>
      <c r="D104" s="132">
        <v>0</v>
      </c>
      <c r="E104" s="132">
        <v>0</v>
      </c>
      <c r="F104" s="181">
        <f t="shared" si="10"/>
        <v>0</v>
      </c>
      <c r="G104" s="135"/>
      <c r="H104" s="195"/>
      <c r="I104" s="218"/>
      <c r="J104" s="219"/>
    </row>
    <row r="105" spans="1:10" ht="15.75" customHeight="1" x14ac:dyDescent="0.25">
      <c r="A105" s="846"/>
      <c r="B105" s="141" t="s">
        <v>7</v>
      </c>
      <c r="C105" s="217">
        <v>0</v>
      </c>
      <c r="D105" s="132">
        <v>0</v>
      </c>
      <c r="E105" s="132">
        <v>0</v>
      </c>
      <c r="F105" s="181">
        <f t="shared" si="10"/>
        <v>0</v>
      </c>
      <c r="G105" s="135"/>
      <c r="H105" s="195"/>
      <c r="I105" s="218"/>
      <c r="J105" s="219"/>
    </row>
    <row r="106" spans="1:10" ht="15.75" customHeight="1" x14ac:dyDescent="0.25">
      <c r="A106" s="215"/>
      <c r="B106" s="220"/>
      <c r="C106" s="221"/>
      <c r="D106" s="221"/>
      <c r="E106" s="200"/>
      <c r="F106" s="200"/>
      <c r="G106" s="200"/>
      <c r="H106" s="195"/>
      <c r="I106" s="218"/>
      <c r="J106" s="219"/>
    </row>
    <row r="107" spans="1:10" ht="15.75" customHeight="1" x14ac:dyDescent="0.25">
      <c r="A107" s="875" t="s">
        <v>185</v>
      </c>
      <c r="B107" s="131" t="s">
        <v>186</v>
      </c>
      <c r="C107" s="132">
        <v>0</v>
      </c>
      <c r="D107" s="132">
        <v>0</v>
      </c>
      <c r="E107" s="132">
        <v>0</v>
      </c>
      <c r="F107" s="181">
        <f t="shared" ref="F107:F114" si="11">(C107+D107+E107)/3</f>
        <v>0</v>
      </c>
      <c r="G107" s="135"/>
      <c r="H107" s="195"/>
      <c r="I107" s="832"/>
      <c r="J107" s="770"/>
    </row>
    <row r="108" spans="1:10" ht="15.75" customHeight="1" x14ac:dyDescent="0.25">
      <c r="A108" s="834"/>
      <c r="B108" s="140" t="s">
        <v>187</v>
      </c>
      <c r="C108" s="132">
        <v>0</v>
      </c>
      <c r="D108" s="132">
        <v>0</v>
      </c>
      <c r="E108" s="132">
        <v>0</v>
      </c>
      <c r="F108" s="181">
        <f t="shared" si="11"/>
        <v>0</v>
      </c>
      <c r="G108" s="135"/>
      <c r="H108" s="195"/>
      <c r="I108" s="177"/>
      <c r="J108" s="84"/>
    </row>
    <row r="109" spans="1:10" ht="15.75" customHeight="1" x14ac:dyDescent="0.25">
      <c r="A109" s="834"/>
      <c r="B109" s="141" t="s">
        <v>188</v>
      </c>
      <c r="C109" s="132">
        <v>0</v>
      </c>
      <c r="D109" s="132">
        <v>0</v>
      </c>
      <c r="E109" s="132">
        <v>0</v>
      </c>
      <c r="F109" s="181">
        <f t="shared" si="11"/>
        <v>0</v>
      </c>
      <c r="G109" s="135"/>
      <c r="H109" s="195"/>
      <c r="I109" s="177"/>
      <c r="J109" s="84"/>
    </row>
    <row r="110" spans="1:10" ht="15.75" customHeight="1" x14ac:dyDescent="0.25">
      <c r="A110" s="834"/>
      <c r="B110" s="141" t="s">
        <v>189</v>
      </c>
      <c r="C110" s="132">
        <v>0</v>
      </c>
      <c r="D110" s="132">
        <v>0</v>
      </c>
      <c r="E110" s="132">
        <v>0</v>
      </c>
      <c r="F110" s="181">
        <f t="shared" si="11"/>
        <v>0</v>
      </c>
      <c r="G110" s="135"/>
      <c r="H110" s="833"/>
      <c r="I110" s="177"/>
      <c r="J110" s="84"/>
    </row>
    <row r="111" spans="1:10" ht="15.75" customHeight="1" x14ac:dyDescent="0.25">
      <c r="A111" s="834"/>
      <c r="B111" s="141" t="s">
        <v>7</v>
      </c>
      <c r="C111" s="132">
        <v>0</v>
      </c>
      <c r="D111" s="132">
        <v>0</v>
      </c>
      <c r="E111" s="132">
        <v>0</v>
      </c>
      <c r="F111" s="181">
        <f t="shared" si="11"/>
        <v>0</v>
      </c>
      <c r="G111" s="135"/>
      <c r="H111" s="834"/>
      <c r="I111" s="177"/>
      <c r="J111" s="84"/>
    </row>
    <row r="112" spans="1:10" ht="15.75" customHeight="1" x14ac:dyDescent="0.25">
      <c r="A112" s="834"/>
      <c r="B112" s="141" t="s">
        <v>7</v>
      </c>
      <c r="C112" s="132">
        <v>0</v>
      </c>
      <c r="D112" s="132">
        <v>0</v>
      </c>
      <c r="E112" s="132">
        <v>0</v>
      </c>
      <c r="F112" s="181">
        <f t="shared" si="11"/>
        <v>0</v>
      </c>
      <c r="G112" s="135"/>
      <c r="H112" s="834"/>
      <c r="I112" s="177"/>
      <c r="J112" s="84"/>
    </row>
    <row r="113" spans="1:8" ht="15.75" customHeight="1" x14ac:dyDescent="0.25">
      <c r="A113" s="834"/>
      <c r="B113" s="141" t="s">
        <v>7</v>
      </c>
      <c r="C113" s="132">
        <v>0</v>
      </c>
      <c r="D113" s="132">
        <v>0</v>
      </c>
      <c r="E113" s="132">
        <v>0</v>
      </c>
      <c r="F113" s="181">
        <f t="shared" si="11"/>
        <v>0</v>
      </c>
      <c r="G113" s="135"/>
      <c r="H113" s="834"/>
    </row>
    <row r="114" spans="1:8" ht="15.75" customHeight="1" x14ac:dyDescent="0.25">
      <c r="A114" s="834"/>
      <c r="B114" s="141" t="s">
        <v>7</v>
      </c>
      <c r="C114" s="132">
        <v>0</v>
      </c>
      <c r="D114" s="132">
        <v>0</v>
      </c>
      <c r="E114" s="132">
        <v>0</v>
      </c>
      <c r="F114" s="181">
        <f t="shared" si="11"/>
        <v>0</v>
      </c>
      <c r="G114" s="135"/>
      <c r="H114" s="195"/>
    </row>
    <row r="115" spans="1:8" ht="15.75" customHeight="1" x14ac:dyDescent="0.3">
      <c r="A115" s="215"/>
      <c r="B115" s="222"/>
      <c r="C115" s="223"/>
      <c r="D115" s="223"/>
      <c r="E115" s="224"/>
      <c r="F115" s="224"/>
      <c r="G115" s="200"/>
      <c r="H115" s="195"/>
    </row>
    <row r="116" spans="1:8" ht="15" customHeight="1" x14ac:dyDescent="0.25">
      <c r="A116" s="876" t="s">
        <v>190</v>
      </c>
      <c r="B116" s="140" t="s">
        <v>191</v>
      </c>
      <c r="C116" s="210">
        <v>0</v>
      </c>
      <c r="D116" s="210">
        <v>0</v>
      </c>
      <c r="E116" s="210">
        <v>0</v>
      </c>
      <c r="F116" s="181">
        <f t="shared" ref="F116:F123" si="12">(C116+D116+E116)/3</f>
        <v>0</v>
      </c>
      <c r="G116" s="135"/>
      <c r="H116" s="225"/>
    </row>
    <row r="117" spans="1:8" ht="15.75" customHeight="1" x14ac:dyDescent="0.25">
      <c r="A117" s="850"/>
      <c r="B117" s="140" t="s">
        <v>192</v>
      </c>
      <c r="C117" s="210">
        <v>0</v>
      </c>
      <c r="D117" s="210">
        <v>0</v>
      </c>
      <c r="E117" s="210">
        <v>0</v>
      </c>
      <c r="F117" s="181">
        <f t="shared" si="12"/>
        <v>0</v>
      </c>
      <c r="G117" s="135"/>
      <c r="H117" s="225"/>
    </row>
    <row r="118" spans="1:8" ht="32.25" customHeight="1" x14ac:dyDescent="0.25">
      <c r="A118" s="850"/>
      <c r="B118" s="140" t="s">
        <v>193</v>
      </c>
      <c r="C118" s="210">
        <v>0</v>
      </c>
      <c r="D118" s="210">
        <v>0</v>
      </c>
      <c r="E118" s="210">
        <v>0</v>
      </c>
      <c r="F118" s="181">
        <f t="shared" si="12"/>
        <v>0</v>
      </c>
      <c r="G118" s="135"/>
      <c r="H118" s="225"/>
    </row>
    <row r="119" spans="1:8" ht="15.75" customHeight="1" x14ac:dyDescent="0.25">
      <c r="A119" s="850"/>
      <c r="B119" s="141" t="s">
        <v>7</v>
      </c>
      <c r="C119" s="210">
        <v>0</v>
      </c>
      <c r="D119" s="210">
        <v>0</v>
      </c>
      <c r="E119" s="210">
        <v>0</v>
      </c>
      <c r="F119" s="181">
        <f t="shared" si="12"/>
        <v>0</v>
      </c>
      <c r="G119" s="135"/>
      <c r="H119" s="225"/>
    </row>
    <row r="120" spans="1:8" ht="15.75" customHeight="1" x14ac:dyDescent="0.25">
      <c r="A120" s="850"/>
      <c r="B120" s="141" t="s">
        <v>7</v>
      </c>
      <c r="C120" s="210">
        <v>0</v>
      </c>
      <c r="D120" s="210">
        <v>0</v>
      </c>
      <c r="E120" s="210">
        <v>0</v>
      </c>
      <c r="F120" s="181">
        <f t="shared" si="12"/>
        <v>0</v>
      </c>
      <c r="G120" s="135"/>
      <c r="H120" s="212"/>
    </row>
    <row r="121" spans="1:8" ht="15.75" customHeight="1" x14ac:dyDescent="0.25">
      <c r="A121" s="850"/>
      <c r="B121" s="141" t="s">
        <v>7</v>
      </c>
      <c r="C121" s="210">
        <v>0</v>
      </c>
      <c r="D121" s="210">
        <v>0</v>
      </c>
      <c r="E121" s="210">
        <v>0</v>
      </c>
      <c r="F121" s="181">
        <f t="shared" si="12"/>
        <v>0</v>
      </c>
      <c r="G121" s="135"/>
      <c r="H121" s="195"/>
    </row>
    <row r="122" spans="1:8" ht="18.75" customHeight="1" x14ac:dyDescent="0.25">
      <c r="A122" s="850"/>
      <c r="B122" s="141" t="s">
        <v>7</v>
      </c>
      <c r="C122" s="210">
        <v>0</v>
      </c>
      <c r="D122" s="210">
        <v>0</v>
      </c>
      <c r="E122" s="210">
        <v>0</v>
      </c>
      <c r="F122" s="181">
        <f t="shared" si="12"/>
        <v>0</v>
      </c>
      <c r="G122" s="135"/>
      <c r="H122" s="195"/>
    </row>
    <row r="123" spans="1:8" ht="15.75" customHeight="1" x14ac:dyDescent="0.25">
      <c r="A123" s="850"/>
      <c r="B123" s="141" t="s">
        <v>7</v>
      </c>
      <c r="C123" s="213">
        <v>0</v>
      </c>
      <c r="D123" s="213">
        <v>0</v>
      </c>
      <c r="E123" s="213">
        <v>0</v>
      </c>
      <c r="F123" s="181">
        <f t="shared" si="12"/>
        <v>0</v>
      </c>
      <c r="G123" s="135"/>
      <c r="H123" s="195"/>
    </row>
    <row r="124" spans="1:8" ht="15.75" customHeight="1" x14ac:dyDescent="0.25">
      <c r="A124" s="226"/>
      <c r="B124" s="216"/>
      <c r="C124" s="197"/>
      <c r="D124" s="197"/>
      <c r="E124" s="198"/>
      <c r="F124" s="200"/>
      <c r="G124" s="227"/>
      <c r="H124" s="195"/>
    </row>
    <row r="125" spans="1:8" ht="35.25" customHeight="1" x14ac:dyDescent="0.25">
      <c r="A125" s="877" t="s">
        <v>155</v>
      </c>
      <c r="B125" s="228" t="s">
        <v>194</v>
      </c>
      <c r="C125" s="229">
        <v>0</v>
      </c>
      <c r="D125" s="229">
        <v>0</v>
      </c>
      <c r="E125" s="210">
        <v>0</v>
      </c>
      <c r="F125" s="181">
        <f t="shared" ref="F125:F135" si="13">(C125+D125+E125)/3</f>
        <v>0</v>
      </c>
      <c r="G125" s="135"/>
      <c r="H125" s="225"/>
    </row>
    <row r="126" spans="1:8" ht="15" customHeight="1" x14ac:dyDescent="0.25">
      <c r="A126" s="843"/>
      <c r="B126" s="230" t="s">
        <v>195</v>
      </c>
      <c r="C126" s="229">
        <v>0</v>
      </c>
      <c r="D126" s="229">
        <v>0</v>
      </c>
      <c r="E126" s="210">
        <v>0</v>
      </c>
      <c r="F126" s="181">
        <f t="shared" si="13"/>
        <v>0</v>
      </c>
      <c r="G126" s="135"/>
      <c r="H126" s="212"/>
    </row>
    <row r="127" spans="1:8" ht="15.75" customHeight="1" x14ac:dyDescent="0.25">
      <c r="A127" s="843"/>
      <c r="B127" s="231" t="s">
        <v>196</v>
      </c>
      <c r="C127" s="229">
        <v>0</v>
      </c>
      <c r="D127" s="229">
        <v>0</v>
      </c>
      <c r="E127" s="210">
        <v>0</v>
      </c>
      <c r="F127" s="181">
        <f t="shared" si="13"/>
        <v>0</v>
      </c>
      <c r="G127" s="135"/>
      <c r="H127" s="195"/>
    </row>
    <row r="128" spans="1:8" ht="15.75" customHeight="1" x14ac:dyDescent="0.25">
      <c r="A128" s="843"/>
      <c r="B128" s="231" t="s">
        <v>197</v>
      </c>
      <c r="C128" s="229">
        <v>0</v>
      </c>
      <c r="D128" s="229">
        <v>0</v>
      </c>
      <c r="E128" s="210">
        <v>0</v>
      </c>
      <c r="F128" s="181">
        <f t="shared" si="13"/>
        <v>0</v>
      </c>
      <c r="G128" s="135"/>
      <c r="H128" s="195"/>
    </row>
    <row r="129" spans="1:7" ht="31.5" customHeight="1" x14ac:dyDescent="0.25">
      <c r="A129" s="843"/>
      <c r="B129" s="231" t="s">
        <v>198</v>
      </c>
      <c r="C129" s="229">
        <v>0</v>
      </c>
      <c r="D129" s="229">
        <v>0</v>
      </c>
      <c r="E129" s="210">
        <v>0</v>
      </c>
      <c r="F129" s="181">
        <f t="shared" si="13"/>
        <v>0</v>
      </c>
      <c r="G129" s="135"/>
    </row>
    <row r="130" spans="1:7" ht="15.75" customHeight="1" x14ac:dyDescent="0.25">
      <c r="A130" s="843"/>
      <c r="B130" s="231" t="s">
        <v>199</v>
      </c>
      <c r="C130" s="229">
        <v>0</v>
      </c>
      <c r="D130" s="229">
        <v>0</v>
      </c>
      <c r="E130" s="210">
        <v>0</v>
      </c>
      <c r="F130" s="181">
        <f t="shared" si="13"/>
        <v>0</v>
      </c>
      <c r="G130" s="135"/>
    </row>
    <row r="131" spans="1:7" ht="33" customHeight="1" x14ac:dyDescent="0.25">
      <c r="A131" s="843"/>
      <c r="B131" s="140" t="s">
        <v>200</v>
      </c>
      <c r="C131" s="229">
        <v>0</v>
      </c>
      <c r="D131" s="229">
        <v>0</v>
      </c>
      <c r="E131" s="210">
        <v>0</v>
      </c>
      <c r="F131" s="181">
        <f t="shared" si="13"/>
        <v>0</v>
      </c>
      <c r="G131" s="135"/>
    </row>
    <row r="132" spans="1:7" ht="15.75" customHeight="1" x14ac:dyDescent="0.25">
      <c r="A132" s="843"/>
      <c r="B132" s="141" t="s">
        <v>7</v>
      </c>
      <c r="C132" s="229">
        <v>0</v>
      </c>
      <c r="D132" s="229">
        <v>0</v>
      </c>
      <c r="E132" s="210">
        <v>0</v>
      </c>
      <c r="F132" s="181">
        <f t="shared" si="13"/>
        <v>0</v>
      </c>
      <c r="G132" s="135"/>
    </row>
    <row r="133" spans="1:7" ht="15.75" customHeight="1" x14ac:dyDescent="0.25">
      <c r="A133" s="843"/>
      <c r="B133" s="141" t="s">
        <v>7</v>
      </c>
      <c r="C133" s="229">
        <v>0</v>
      </c>
      <c r="D133" s="229">
        <v>0</v>
      </c>
      <c r="E133" s="210">
        <v>0</v>
      </c>
      <c r="F133" s="181">
        <f t="shared" si="13"/>
        <v>0</v>
      </c>
      <c r="G133" s="135"/>
    </row>
    <row r="134" spans="1:7" ht="15.75" customHeight="1" x14ac:dyDescent="0.25">
      <c r="A134" s="843"/>
      <c r="B134" s="141" t="s">
        <v>7</v>
      </c>
      <c r="C134" s="229">
        <v>0</v>
      </c>
      <c r="D134" s="229">
        <v>0</v>
      </c>
      <c r="E134" s="210">
        <v>0</v>
      </c>
      <c r="F134" s="181">
        <f t="shared" si="13"/>
        <v>0</v>
      </c>
      <c r="G134" s="135"/>
    </row>
    <row r="135" spans="1:7" ht="15.75" customHeight="1" x14ac:dyDescent="0.25">
      <c r="A135" s="843"/>
      <c r="B135" s="141" t="s">
        <v>7</v>
      </c>
      <c r="C135" s="232">
        <v>0</v>
      </c>
      <c r="D135" s="232">
        <v>0</v>
      </c>
      <c r="E135" s="213">
        <v>0</v>
      </c>
      <c r="F135" s="181">
        <f t="shared" si="13"/>
        <v>0</v>
      </c>
      <c r="G135" s="135"/>
    </row>
    <row r="136" spans="1:7" ht="15.75" customHeight="1" x14ac:dyDescent="0.25">
      <c r="A136" s="226"/>
      <c r="B136" s="216"/>
      <c r="C136" s="197"/>
      <c r="D136" s="197"/>
      <c r="E136" s="198"/>
      <c r="F136" s="233"/>
      <c r="G136" s="234"/>
    </row>
    <row r="137" spans="1:7" ht="15.75" customHeight="1" x14ac:dyDescent="0.25">
      <c r="A137" s="869" t="s">
        <v>201</v>
      </c>
      <c r="B137" s="235" t="s">
        <v>202</v>
      </c>
      <c r="C137" s="236">
        <v>0</v>
      </c>
      <c r="D137" s="236">
        <v>0</v>
      </c>
      <c r="E137" s="237">
        <v>0</v>
      </c>
      <c r="F137" s="181">
        <f t="shared" ref="F137:F148" si="14">(C137+D137+E137)/3</f>
        <v>0</v>
      </c>
      <c r="G137" s="135"/>
    </row>
    <row r="138" spans="1:7" ht="15.75" customHeight="1" x14ac:dyDescent="0.25">
      <c r="A138" s="843"/>
      <c r="B138" s="230" t="s">
        <v>203</v>
      </c>
      <c r="C138" s="236">
        <v>0</v>
      </c>
      <c r="D138" s="238">
        <v>0</v>
      </c>
      <c r="E138" s="239">
        <v>0</v>
      </c>
      <c r="F138" s="181">
        <f t="shared" si="14"/>
        <v>0</v>
      </c>
      <c r="G138" s="135"/>
    </row>
    <row r="139" spans="1:7" ht="15.75" customHeight="1" x14ac:dyDescent="0.25">
      <c r="A139" s="843"/>
      <c r="B139" s="230" t="s">
        <v>204</v>
      </c>
      <c r="C139" s="236">
        <v>0</v>
      </c>
      <c r="D139" s="238">
        <v>0</v>
      </c>
      <c r="E139" s="239">
        <v>0</v>
      </c>
      <c r="F139" s="181">
        <f t="shared" si="14"/>
        <v>0</v>
      </c>
      <c r="G139" s="135"/>
    </row>
    <row r="140" spans="1:7" ht="15.75" customHeight="1" x14ac:dyDescent="0.25">
      <c r="A140" s="843"/>
      <c r="B140" s="140" t="s">
        <v>205</v>
      </c>
      <c r="C140" s="236">
        <v>0</v>
      </c>
      <c r="D140" s="238">
        <v>0</v>
      </c>
      <c r="E140" s="239">
        <v>0</v>
      </c>
      <c r="F140" s="181">
        <f t="shared" si="14"/>
        <v>0</v>
      </c>
      <c r="G140" s="135"/>
    </row>
    <row r="141" spans="1:7" ht="15.75" customHeight="1" x14ac:dyDescent="0.25">
      <c r="A141" s="843"/>
      <c r="B141" s="230" t="s">
        <v>206</v>
      </c>
      <c r="C141" s="236">
        <v>0</v>
      </c>
      <c r="D141" s="238">
        <v>0</v>
      </c>
      <c r="E141" s="239">
        <v>0</v>
      </c>
      <c r="F141" s="181">
        <f t="shared" si="14"/>
        <v>0</v>
      </c>
      <c r="G141" s="135"/>
    </row>
    <row r="142" spans="1:7" ht="15.75" customHeight="1" x14ac:dyDescent="0.25">
      <c r="A142" s="843"/>
      <c r="B142" s="141" t="s">
        <v>7</v>
      </c>
      <c r="C142" s="236">
        <v>0</v>
      </c>
      <c r="D142" s="238">
        <v>0</v>
      </c>
      <c r="E142" s="239">
        <v>0</v>
      </c>
      <c r="F142" s="181">
        <f t="shared" si="14"/>
        <v>0</v>
      </c>
      <c r="G142" s="135"/>
    </row>
    <row r="143" spans="1:7" ht="15.75" customHeight="1" x14ac:dyDescent="0.25">
      <c r="A143" s="843"/>
      <c r="B143" s="141" t="s">
        <v>7</v>
      </c>
      <c r="C143" s="236">
        <v>0</v>
      </c>
      <c r="D143" s="238">
        <v>0</v>
      </c>
      <c r="E143" s="239">
        <v>0</v>
      </c>
      <c r="F143" s="181">
        <f t="shared" si="14"/>
        <v>0</v>
      </c>
      <c r="G143" s="135"/>
    </row>
    <row r="144" spans="1:7" ht="15.75" customHeight="1" x14ac:dyDescent="0.25">
      <c r="A144" s="843"/>
      <c r="B144" s="141" t="s">
        <v>7</v>
      </c>
      <c r="C144" s="236">
        <v>0</v>
      </c>
      <c r="D144" s="238">
        <v>0</v>
      </c>
      <c r="E144" s="239">
        <v>0</v>
      </c>
      <c r="F144" s="181">
        <f t="shared" si="14"/>
        <v>0</v>
      </c>
      <c r="G144" s="135"/>
    </row>
    <row r="145" spans="1:7" ht="18" customHeight="1" x14ac:dyDescent="0.25">
      <c r="A145" s="843"/>
      <c r="B145" s="141" t="s">
        <v>7</v>
      </c>
      <c r="C145" s="236">
        <v>0</v>
      </c>
      <c r="D145" s="238">
        <v>0</v>
      </c>
      <c r="E145" s="239">
        <v>0</v>
      </c>
      <c r="F145" s="181">
        <f t="shared" si="14"/>
        <v>0</v>
      </c>
      <c r="G145" s="135"/>
    </row>
    <row r="146" spans="1:7" ht="15.75" customHeight="1" x14ac:dyDescent="0.25">
      <c r="A146" s="843"/>
      <c r="B146" s="141" t="s">
        <v>7</v>
      </c>
      <c r="C146" s="236">
        <v>0</v>
      </c>
      <c r="D146" s="238">
        <v>0</v>
      </c>
      <c r="E146" s="239">
        <v>0</v>
      </c>
      <c r="F146" s="181">
        <f t="shared" si="14"/>
        <v>0</v>
      </c>
      <c r="G146" s="135"/>
    </row>
    <row r="147" spans="1:7" ht="15.75" customHeight="1" x14ac:dyDescent="0.25">
      <c r="A147" s="843"/>
      <c r="B147" s="141" t="s">
        <v>7</v>
      </c>
      <c r="C147" s="236">
        <v>0</v>
      </c>
      <c r="D147" s="238">
        <v>0</v>
      </c>
      <c r="E147" s="239">
        <v>0</v>
      </c>
      <c r="F147" s="181">
        <f t="shared" si="14"/>
        <v>0</v>
      </c>
      <c r="G147" s="135"/>
    </row>
    <row r="148" spans="1:7" ht="15.75" customHeight="1" x14ac:dyDescent="0.25">
      <c r="A148" s="843"/>
      <c r="B148" s="185" t="s">
        <v>7</v>
      </c>
      <c r="C148" s="240">
        <v>0</v>
      </c>
      <c r="D148" s="241">
        <v>0</v>
      </c>
      <c r="E148" s="242">
        <v>0</v>
      </c>
      <c r="F148" s="181">
        <f t="shared" si="14"/>
        <v>0</v>
      </c>
      <c r="G148" s="135"/>
    </row>
    <row r="149" spans="1:7" ht="33" customHeight="1" x14ac:dyDescent="0.3">
      <c r="A149" s="870" t="s">
        <v>207</v>
      </c>
      <c r="B149" s="796"/>
      <c r="C149" s="243">
        <f t="shared" ref="C149:F149" si="15">SUM(C79:C148)</f>
        <v>0</v>
      </c>
      <c r="D149" s="243">
        <f t="shared" si="15"/>
        <v>0</v>
      </c>
      <c r="E149" s="243">
        <f t="shared" si="15"/>
        <v>0</v>
      </c>
      <c r="F149" s="871">
        <f t="shared" si="15"/>
        <v>0</v>
      </c>
      <c r="G149" s="771"/>
    </row>
    <row r="150" spans="1:7" ht="15.75" customHeight="1" x14ac:dyDescent="0.25">
      <c r="A150" s="244"/>
      <c r="B150" s="245"/>
      <c r="C150" s="246"/>
      <c r="D150" s="246"/>
      <c r="E150" s="247"/>
      <c r="F150" s="247"/>
      <c r="G150" s="247"/>
    </row>
    <row r="151" spans="1:7" ht="73.5" customHeight="1" x14ac:dyDescent="0.25">
      <c r="A151" s="872" t="s">
        <v>208</v>
      </c>
      <c r="B151" s="796"/>
      <c r="C151" s="130" t="s">
        <v>85</v>
      </c>
      <c r="D151" s="130" t="s">
        <v>209</v>
      </c>
      <c r="E151" s="208" t="s">
        <v>121</v>
      </c>
      <c r="F151" s="209" t="s">
        <v>88</v>
      </c>
      <c r="G151" s="208" t="s">
        <v>89</v>
      </c>
    </row>
    <row r="152" spans="1:7" ht="15.75" customHeight="1" x14ac:dyDescent="0.25">
      <c r="A152" s="863" t="s">
        <v>210</v>
      </c>
      <c r="B152" s="774"/>
      <c r="C152" s="183" t="s">
        <v>211</v>
      </c>
      <c r="D152" s="132">
        <v>0</v>
      </c>
      <c r="E152" s="156">
        <v>1</v>
      </c>
      <c r="F152" s="181">
        <f t="shared" ref="F152:F166" si="16">IF(E152&gt;0,D152*E152/12,D152/12)</f>
        <v>0</v>
      </c>
      <c r="G152" s="135"/>
    </row>
    <row r="153" spans="1:7" ht="15.75" customHeight="1" x14ac:dyDescent="0.25">
      <c r="A153" s="775"/>
      <c r="B153" s="777"/>
      <c r="C153" s="140" t="s">
        <v>212</v>
      </c>
      <c r="D153" s="132">
        <v>0</v>
      </c>
      <c r="E153" s="156">
        <v>1</v>
      </c>
      <c r="F153" s="181">
        <f t="shared" si="16"/>
        <v>0</v>
      </c>
      <c r="G153" s="135"/>
    </row>
    <row r="154" spans="1:7" ht="15.75" customHeight="1" x14ac:dyDescent="0.25">
      <c r="A154" s="775"/>
      <c r="B154" s="777"/>
      <c r="C154" s="183" t="s">
        <v>213</v>
      </c>
      <c r="D154" s="132">
        <v>0</v>
      </c>
      <c r="E154" s="156">
        <v>1</v>
      </c>
      <c r="F154" s="181">
        <f t="shared" si="16"/>
        <v>0</v>
      </c>
      <c r="G154" s="135"/>
    </row>
    <row r="155" spans="1:7" ht="15.75" customHeight="1" x14ac:dyDescent="0.25">
      <c r="A155" s="775"/>
      <c r="B155" s="777"/>
      <c r="C155" s="183" t="s">
        <v>214</v>
      </c>
      <c r="D155" s="132">
        <v>0</v>
      </c>
      <c r="E155" s="156">
        <v>1</v>
      </c>
      <c r="F155" s="181">
        <f t="shared" si="16"/>
        <v>0</v>
      </c>
      <c r="G155" s="135"/>
    </row>
    <row r="156" spans="1:7" ht="30" customHeight="1" x14ac:dyDescent="0.25">
      <c r="A156" s="775"/>
      <c r="B156" s="777"/>
      <c r="C156" s="183" t="s">
        <v>215</v>
      </c>
      <c r="D156" s="132">
        <v>0</v>
      </c>
      <c r="E156" s="156">
        <v>1</v>
      </c>
      <c r="F156" s="181">
        <f t="shared" si="16"/>
        <v>0</v>
      </c>
      <c r="G156" s="135"/>
    </row>
    <row r="157" spans="1:7" ht="15.75" customHeight="1" x14ac:dyDescent="0.25">
      <c r="A157" s="775"/>
      <c r="B157" s="777"/>
      <c r="C157" s="183" t="s">
        <v>216</v>
      </c>
      <c r="D157" s="132">
        <v>0</v>
      </c>
      <c r="E157" s="156">
        <v>1</v>
      </c>
      <c r="F157" s="181">
        <f t="shared" si="16"/>
        <v>0</v>
      </c>
      <c r="G157" s="135"/>
    </row>
    <row r="158" spans="1:7" ht="15.75" customHeight="1" x14ac:dyDescent="0.25">
      <c r="A158" s="775"/>
      <c r="B158" s="777"/>
      <c r="C158" s="183" t="s">
        <v>217</v>
      </c>
      <c r="D158" s="132">
        <v>0</v>
      </c>
      <c r="E158" s="156">
        <v>1</v>
      </c>
      <c r="F158" s="181">
        <f t="shared" si="16"/>
        <v>0</v>
      </c>
      <c r="G158" s="135"/>
    </row>
    <row r="159" spans="1:7" ht="15.75" customHeight="1" x14ac:dyDescent="0.25">
      <c r="A159" s="775"/>
      <c r="B159" s="777"/>
      <c r="C159" s="141" t="s">
        <v>218</v>
      </c>
      <c r="D159" s="132">
        <v>0</v>
      </c>
      <c r="E159" s="156">
        <v>1</v>
      </c>
      <c r="F159" s="181">
        <f t="shared" si="16"/>
        <v>0</v>
      </c>
      <c r="G159" s="135"/>
    </row>
    <row r="160" spans="1:7" ht="60" customHeight="1" x14ac:dyDescent="0.25">
      <c r="A160" s="775"/>
      <c r="B160" s="777"/>
      <c r="C160" s="141" t="s">
        <v>219</v>
      </c>
      <c r="D160" s="132">
        <v>0</v>
      </c>
      <c r="E160" s="156">
        <v>1</v>
      </c>
      <c r="F160" s="181">
        <f t="shared" si="16"/>
        <v>0</v>
      </c>
      <c r="G160" s="135"/>
    </row>
    <row r="161" spans="1:10" ht="15.75" customHeight="1" x14ac:dyDescent="0.25">
      <c r="A161" s="775"/>
      <c r="B161" s="777"/>
      <c r="C161" s="141" t="s">
        <v>7</v>
      </c>
      <c r="D161" s="132">
        <v>0</v>
      </c>
      <c r="E161" s="156">
        <v>1</v>
      </c>
      <c r="F161" s="181">
        <f t="shared" si="16"/>
        <v>0</v>
      </c>
      <c r="G161" s="135"/>
      <c r="H161" s="195"/>
      <c r="I161" s="177"/>
      <c r="J161" s="84"/>
    </row>
    <row r="162" spans="1:10" ht="15.75" customHeight="1" x14ac:dyDescent="0.25">
      <c r="A162" s="775"/>
      <c r="B162" s="777"/>
      <c r="C162" s="141" t="s">
        <v>7</v>
      </c>
      <c r="D162" s="132">
        <v>0</v>
      </c>
      <c r="E162" s="156">
        <v>1</v>
      </c>
      <c r="F162" s="181">
        <f t="shared" si="16"/>
        <v>0</v>
      </c>
      <c r="G162" s="135"/>
      <c r="H162" s="195"/>
      <c r="I162" s="177"/>
      <c r="J162" s="84"/>
    </row>
    <row r="163" spans="1:10" ht="15.75" customHeight="1" x14ac:dyDescent="0.25">
      <c r="A163" s="775"/>
      <c r="B163" s="777"/>
      <c r="C163" s="141" t="s">
        <v>7</v>
      </c>
      <c r="D163" s="132">
        <v>0</v>
      </c>
      <c r="E163" s="156">
        <v>1</v>
      </c>
      <c r="F163" s="181">
        <f t="shared" si="16"/>
        <v>0</v>
      </c>
      <c r="G163" s="135"/>
      <c r="H163" s="212"/>
      <c r="I163" s="177"/>
      <c r="J163" s="84"/>
    </row>
    <row r="164" spans="1:10" ht="15.75" customHeight="1" x14ac:dyDescent="0.25">
      <c r="A164" s="775"/>
      <c r="B164" s="777"/>
      <c r="C164" s="141" t="s">
        <v>7</v>
      </c>
      <c r="D164" s="132">
        <v>0</v>
      </c>
      <c r="E164" s="156">
        <v>1</v>
      </c>
      <c r="F164" s="181">
        <f t="shared" si="16"/>
        <v>0</v>
      </c>
      <c r="G164" s="135"/>
      <c r="H164" s="873"/>
      <c r="I164" s="177"/>
      <c r="J164" s="84"/>
    </row>
    <row r="165" spans="1:10" ht="15.75" customHeight="1" x14ac:dyDescent="0.25">
      <c r="A165" s="775"/>
      <c r="B165" s="777"/>
      <c r="C165" s="141" t="s">
        <v>7</v>
      </c>
      <c r="D165" s="132">
        <v>0</v>
      </c>
      <c r="E165" s="156">
        <v>1</v>
      </c>
      <c r="F165" s="181">
        <f t="shared" si="16"/>
        <v>0</v>
      </c>
      <c r="G165" s="135"/>
      <c r="H165" s="850"/>
      <c r="I165" s="177"/>
      <c r="J165" s="84"/>
    </row>
    <row r="166" spans="1:10" ht="15.75" customHeight="1" x14ac:dyDescent="0.25">
      <c r="A166" s="783"/>
      <c r="B166" s="785"/>
      <c r="C166" s="141" t="s">
        <v>7</v>
      </c>
      <c r="D166" s="132">
        <v>0</v>
      </c>
      <c r="E166" s="156">
        <v>1</v>
      </c>
      <c r="F166" s="181">
        <f t="shared" si="16"/>
        <v>0</v>
      </c>
      <c r="G166" s="135"/>
      <c r="H166" s="195"/>
      <c r="I166" s="177"/>
      <c r="J166" s="84"/>
    </row>
    <row r="167" spans="1:10" ht="15.75" customHeight="1" x14ac:dyDescent="0.25">
      <c r="A167" s="863" t="s">
        <v>220</v>
      </c>
      <c r="B167" s="774"/>
      <c r="C167" s="248" t="s">
        <v>221</v>
      </c>
      <c r="D167" s="138"/>
      <c r="E167" s="249"/>
      <c r="F167" s="181">
        <f>C203</f>
        <v>0</v>
      </c>
      <c r="G167" s="135"/>
      <c r="H167" s="195"/>
      <c r="I167" s="84"/>
      <c r="J167" s="84"/>
    </row>
    <row r="168" spans="1:10" ht="15.75" customHeight="1" x14ac:dyDescent="0.25">
      <c r="A168" s="775"/>
      <c r="B168" s="777"/>
      <c r="C168" s="250" t="s">
        <v>222</v>
      </c>
      <c r="D168" s="138"/>
      <c r="E168" s="249"/>
      <c r="F168" s="181">
        <f>F203</f>
        <v>0</v>
      </c>
      <c r="G168" s="135"/>
      <c r="H168" s="195"/>
      <c r="I168" s="84"/>
      <c r="J168" s="84"/>
    </row>
    <row r="169" spans="1:10" ht="15.75" customHeight="1" x14ac:dyDescent="0.25">
      <c r="A169" s="775"/>
      <c r="B169" s="777"/>
      <c r="C169" s="248" t="s">
        <v>223</v>
      </c>
      <c r="D169" s="138"/>
      <c r="E169" s="249"/>
      <c r="F169" s="181">
        <f>J203</f>
        <v>0</v>
      </c>
      <c r="G169" s="135"/>
      <c r="H169" s="195"/>
      <c r="I169" s="84"/>
      <c r="J169" s="84"/>
    </row>
    <row r="170" spans="1:10" ht="15.75" customHeight="1" x14ac:dyDescent="0.25">
      <c r="A170" s="775"/>
      <c r="B170" s="777"/>
      <c r="C170" s="248" t="s">
        <v>224</v>
      </c>
      <c r="D170" s="138"/>
      <c r="E170" s="249"/>
      <c r="F170" s="181">
        <f>M203</f>
        <v>0</v>
      </c>
      <c r="G170" s="135"/>
      <c r="H170" s="195"/>
      <c r="I170" s="84"/>
      <c r="J170" s="84"/>
    </row>
    <row r="171" spans="1:10" ht="15.75" customHeight="1" x14ac:dyDescent="0.25">
      <c r="A171" s="775"/>
      <c r="B171" s="777"/>
      <c r="C171" s="248" t="s">
        <v>225</v>
      </c>
      <c r="D171" s="138"/>
      <c r="E171" s="249"/>
      <c r="F171" s="181">
        <f>P203</f>
        <v>0</v>
      </c>
      <c r="G171" s="135"/>
      <c r="H171" s="195"/>
      <c r="I171" s="84"/>
      <c r="J171" s="84"/>
    </row>
    <row r="172" spans="1:10" ht="15.75" customHeight="1" x14ac:dyDescent="0.25">
      <c r="A172" s="775"/>
      <c r="B172" s="777"/>
      <c r="C172" s="183" t="s">
        <v>7</v>
      </c>
      <c r="D172" s="132">
        <v>0</v>
      </c>
      <c r="E172" s="156"/>
      <c r="F172" s="181">
        <f t="shared" ref="F172:F175" si="17">IF(E172&gt;0,D172*E172/12,D172/12)</f>
        <v>0</v>
      </c>
      <c r="G172" s="135"/>
      <c r="H172" s="195"/>
      <c r="I172" s="177"/>
      <c r="J172" s="84"/>
    </row>
    <row r="173" spans="1:10" ht="15.75" customHeight="1" x14ac:dyDescent="0.25">
      <c r="A173" s="775"/>
      <c r="B173" s="777"/>
      <c r="C173" s="183" t="s">
        <v>7</v>
      </c>
      <c r="D173" s="132">
        <v>0</v>
      </c>
      <c r="E173" s="156"/>
      <c r="F173" s="181">
        <f t="shared" si="17"/>
        <v>0</v>
      </c>
      <c r="G173" s="135"/>
      <c r="H173" s="195"/>
      <c r="I173" s="84"/>
      <c r="J173" s="84"/>
    </row>
    <row r="174" spans="1:10" ht="15.75" customHeight="1" x14ac:dyDescent="0.25">
      <c r="A174" s="775"/>
      <c r="B174" s="777"/>
      <c r="C174" s="183" t="s">
        <v>7</v>
      </c>
      <c r="D174" s="132">
        <v>0</v>
      </c>
      <c r="E174" s="156"/>
      <c r="F174" s="181">
        <f t="shared" si="17"/>
        <v>0</v>
      </c>
      <c r="G174" s="135"/>
      <c r="H174" s="212"/>
      <c r="I174" s="84"/>
      <c r="J174" s="84"/>
    </row>
    <row r="175" spans="1:10" ht="28.5" customHeight="1" x14ac:dyDescent="0.25">
      <c r="A175" s="783"/>
      <c r="B175" s="785"/>
      <c r="C175" s="251" t="s">
        <v>7</v>
      </c>
      <c r="D175" s="132">
        <v>0</v>
      </c>
      <c r="E175" s="156"/>
      <c r="F175" s="181">
        <f t="shared" si="17"/>
        <v>0</v>
      </c>
      <c r="G175" s="135"/>
      <c r="H175" s="225"/>
      <c r="I175" s="84"/>
      <c r="J175" s="84"/>
    </row>
    <row r="176" spans="1:10" ht="15.75" customHeight="1" x14ac:dyDescent="0.25">
      <c r="A176" s="252"/>
      <c r="B176" s="253"/>
      <c r="C176" s="221"/>
      <c r="D176" s="221"/>
      <c r="E176" s="200"/>
      <c r="F176" s="200"/>
      <c r="G176" s="200"/>
      <c r="H176" s="195"/>
      <c r="I176" s="84"/>
      <c r="J176" s="84"/>
    </row>
    <row r="177" spans="1:16" ht="33" customHeight="1" x14ac:dyDescent="0.3">
      <c r="A177" s="864" t="s">
        <v>226</v>
      </c>
      <c r="B177" s="809"/>
      <c r="C177" s="809"/>
      <c r="D177" s="809"/>
      <c r="E177" s="810"/>
      <c r="F177" s="865">
        <f>SUM(F152:F175)</f>
        <v>0</v>
      </c>
      <c r="G177" s="796"/>
      <c r="H177" s="195"/>
      <c r="I177" s="84"/>
      <c r="J177" s="84"/>
      <c r="K177" s="84"/>
      <c r="L177" s="84"/>
      <c r="M177" s="84"/>
      <c r="N177" s="84"/>
      <c r="P177" s="84"/>
    </row>
    <row r="178" spans="1:16" ht="29.25" customHeight="1" x14ac:dyDescent="0.3">
      <c r="A178" s="226"/>
      <c r="B178" s="254"/>
      <c r="C178" s="255"/>
      <c r="D178" s="256"/>
      <c r="E178" s="257"/>
      <c r="F178" s="258"/>
      <c r="G178" s="258"/>
      <c r="H178" s="195"/>
      <c r="I178" s="84"/>
      <c r="J178" s="84"/>
      <c r="K178" s="84"/>
      <c r="L178" s="84"/>
      <c r="M178" s="84"/>
      <c r="N178" s="84"/>
      <c r="P178" s="84"/>
    </row>
    <row r="179" spans="1:16" ht="29.25" customHeight="1" x14ac:dyDescent="0.25">
      <c r="A179" s="259" t="s">
        <v>227</v>
      </c>
      <c r="B179" s="260"/>
      <c r="C179" s="261" t="str">
        <f t="shared" ref="C179:E179" si="18">C78</f>
        <v>חודש 1</v>
      </c>
      <c r="D179" s="261" t="str">
        <f t="shared" si="18"/>
        <v>חודש 2</v>
      </c>
      <c r="E179" s="261" t="str">
        <f t="shared" si="18"/>
        <v>חודש 3</v>
      </c>
      <c r="F179" s="866" t="s">
        <v>228</v>
      </c>
      <c r="G179" s="796"/>
      <c r="H179" s="195"/>
      <c r="I179" s="84"/>
      <c r="J179" s="84"/>
      <c r="K179" s="84"/>
      <c r="L179" s="84"/>
      <c r="M179" s="84"/>
      <c r="N179" s="84"/>
      <c r="P179" s="84"/>
    </row>
    <row r="180" spans="1:16" ht="33" customHeight="1" x14ac:dyDescent="0.25">
      <c r="A180" s="867"/>
      <c r="B180" s="806"/>
      <c r="C180" s="262">
        <f ca="1">F177+C149+F76</f>
        <v>0</v>
      </c>
      <c r="D180" s="262">
        <f ca="1">F177+D149+F76</f>
        <v>0</v>
      </c>
      <c r="E180" s="262">
        <f ca="1">F177+E149+F76</f>
        <v>0</v>
      </c>
      <c r="F180" s="868">
        <f ca="1">F177+F149+F76</f>
        <v>0</v>
      </c>
      <c r="G180" s="796"/>
      <c r="H180" s="225"/>
      <c r="I180" s="84"/>
      <c r="J180" s="84"/>
      <c r="K180" s="84"/>
      <c r="L180" s="84"/>
      <c r="M180" s="84"/>
      <c r="N180" s="84"/>
      <c r="P180" s="84"/>
    </row>
    <row r="181" spans="1:16" ht="15.75" customHeight="1" x14ac:dyDescent="0.25">
      <c r="A181" s="216"/>
      <c r="B181" s="216"/>
      <c r="C181" s="197"/>
      <c r="D181" s="223"/>
      <c r="E181" s="224"/>
      <c r="F181" s="224"/>
      <c r="G181" s="224"/>
      <c r="H181" s="263"/>
      <c r="I181" s="84"/>
      <c r="J181" s="84"/>
      <c r="K181" s="84"/>
      <c r="L181" s="84"/>
      <c r="M181" s="84"/>
      <c r="N181" s="84"/>
      <c r="P181" s="84"/>
    </row>
    <row r="182" spans="1:16" ht="30.75" customHeight="1" x14ac:dyDescent="0.3">
      <c r="A182" s="264"/>
      <c r="B182" s="264"/>
      <c r="C182" s="265"/>
      <c r="D182" s="266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P182" s="84"/>
    </row>
    <row r="183" spans="1:16" ht="15.75" customHeight="1" x14ac:dyDescent="0.3">
      <c r="A183" s="265"/>
      <c r="B183" s="264"/>
      <c r="C183" s="265"/>
      <c r="D183" s="266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P183" s="84"/>
    </row>
    <row r="184" spans="1:16" ht="15.75" customHeight="1" x14ac:dyDescent="0.25">
      <c r="A184" s="265"/>
      <c r="B184" s="130" t="s">
        <v>229</v>
      </c>
      <c r="C184" s="265"/>
      <c r="D184" s="266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P184" s="84"/>
    </row>
    <row r="185" spans="1:16" ht="15.75" customHeight="1" x14ac:dyDescent="0.3">
      <c r="A185" s="265"/>
      <c r="B185" s="264"/>
      <c r="C185" s="265"/>
      <c r="D185" s="266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P185" s="84"/>
    </row>
    <row r="186" spans="1:16" ht="15.75" customHeight="1" x14ac:dyDescent="0.3">
      <c r="A186" s="265"/>
      <c r="B186" s="264"/>
      <c r="C186" s="265"/>
      <c r="D186" s="266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P186" s="84"/>
    </row>
    <row r="187" spans="1:16" ht="15.75" customHeight="1" x14ac:dyDescent="0.3">
      <c r="A187" s="265"/>
      <c r="B187" s="805" t="s">
        <v>230</v>
      </c>
      <c r="C187" s="796"/>
      <c r="D187" s="266"/>
      <c r="E187" s="805" t="s">
        <v>231</v>
      </c>
      <c r="F187" s="796"/>
      <c r="G187" s="267"/>
      <c r="H187" s="84"/>
      <c r="I187" s="805" t="s">
        <v>232</v>
      </c>
      <c r="J187" s="796"/>
      <c r="K187" s="84"/>
      <c r="L187" s="805" t="s">
        <v>233</v>
      </c>
      <c r="M187" s="796"/>
      <c r="N187" s="268" t="s">
        <v>225</v>
      </c>
      <c r="P187" s="269"/>
    </row>
    <row r="188" spans="1:16" ht="15.75" customHeight="1" x14ac:dyDescent="0.3">
      <c r="A188" s="265"/>
      <c r="B188" s="270" t="s">
        <v>234</v>
      </c>
      <c r="C188" s="271" t="s">
        <v>235</v>
      </c>
      <c r="D188" s="266"/>
      <c r="E188" s="270" t="s">
        <v>234</v>
      </c>
      <c r="F188" s="272" t="s">
        <v>235</v>
      </c>
      <c r="G188" s="267"/>
      <c r="H188" s="84"/>
      <c r="I188" s="270" t="s">
        <v>234</v>
      </c>
      <c r="J188" s="272" t="s">
        <v>235</v>
      </c>
      <c r="K188" s="84"/>
      <c r="L188" s="270" t="s">
        <v>236</v>
      </c>
      <c r="M188" s="272" t="s">
        <v>235</v>
      </c>
      <c r="N188" s="270" t="s">
        <v>236</v>
      </c>
      <c r="P188" s="272" t="s">
        <v>235</v>
      </c>
    </row>
    <row r="189" spans="1:16" ht="15.75" customHeight="1" x14ac:dyDescent="0.3">
      <c r="A189" s="265"/>
      <c r="B189" s="273" t="s">
        <v>237</v>
      </c>
      <c r="C189" s="274">
        <v>0</v>
      </c>
      <c r="D189" s="266"/>
      <c r="E189" s="273" t="s">
        <v>238</v>
      </c>
      <c r="F189" s="274">
        <v>0</v>
      </c>
      <c r="G189" s="267"/>
      <c r="H189" s="84"/>
      <c r="I189" s="275" t="s">
        <v>239</v>
      </c>
      <c r="J189" s="274">
        <v>0</v>
      </c>
      <c r="K189" s="84"/>
      <c r="L189" s="275" t="s">
        <v>106</v>
      </c>
      <c r="M189" s="274">
        <v>0</v>
      </c>
      <c r="N189" s="275" t="s">
        <v>106</v>
      </c>
      <c r="P189" s="274">
        <v>0</v>
      </c>
    </row>
    <row r="190" spans="1:16" ht="15.75" customHeight="1" x14ac:dyDescent="0.3">
      <c r="A190" s="265"/>
      <c r="B190" s="276" t="s">
        <v>240</v>
      </c>
      <c r="C190" s="274">
        <v>0</v>
      </c>
      <c r="D190" s="266"/>
      <c r="E190" s="276" t="s">
        <v>241</v>
      </c>
      <c r="F190" s="274">
        <v>0</v>
      </c>
      <c r="G190" s="267"/>
      <c r="H190" s="84"/>
      <c r="I190" s="275" t="s">
        <v>242</v>
      </c>
      <c r="J190" s="274">
        <v>0</v>
      </c>
      <c r="K190" s="84"/>
      <c r="L190" s="275" t="s">
        <v>107</v>
      </c>
      <c r="M190" s="274">
        <v>0</v>
      </c>
      <c r="N190" s="275" t="s">
        <v>107</v>
      </c>
      <c r="P190" s="274">
        <v>0</v>
      </c>
    </row>
    <row r="191" spans="1:16" ht="27" customHeight="1" x14ac:dyDescent="0.3">
      <c r="A191" s="265"/>
      <c r="B191" s="277" t="s">
        <v>243</v>
      </c>
      <c r="C191" s="274">
        <v>0</v>
      </c>
      <c r="D191" s="266"/>
      <c r="E191" s="277" t="s">
        <v>244</v>
      </c>
      <c r="F191" s="274">
        <v>0</v>
      </c>
      <c r="G191" s="267"/>
      <c r="H191" s="84"/>
      <c r="I191" s="275" t="s">
        <v>245</v>
      </c>
      <c r="J191" s="274">
        <v>0</v>
      </c>
      <c r="K191" s="84"/>
      <c r="L191" s="275" t="s">
        <v>108</v>
      </c>
      <c r="M191" s="274">
        <v>0</v>
      </c>
      <c r="N191" s="275" t="s">
        <v>108</v>
      </c>
      <c r="P191" s="274">
        <v>0</v>
      </c>
    </row>
    <row r="192" spans="1:16" ht="24.75" customHeight="1" x14ac:dyDescent="0.3">
      <c r="A192" s="265"/>
      <c r="B192" s="276" t="s">
        <v>246</v>
      </c>
      <c r="C192" s="274">
        <v>0</v>
      </c>
      <c r="D192" s="266"/>
      <c r="E192" s="276" t="s">
        <v>247</v>
      </c>
      <c r="F192" s="274">
        <v>0</v>
      </c>
      <c r="G192" s="267"/>
      <c r="H192" s="84"/>
      <c r="I192" s="276" t="s">
        <v>248</v>
      </c>
      <c r="J192" s="274">
        <v>0</v>
      </c>
      <c r="K192" s="84"/>
      <c r="L192" s="275" t="s">
        <v>249</v>
      </c>
      <c r="M192" s="274">
        <v>0</v>
      </c>
      <c r="N192" s="275" t="s">
        <v>249</v>
      </c>
      <c r="P192" s="274">
        <v>0</v>
      </c>
    </row>
    <row r="193" spans="2:16" ht="30.75" customHeight="1" x14ac:dyDescent="0.3">
      <c r="B193" s="276" t="s">
        <v>250</v>
      </c>
      <c r="C193" s="274">
        <v>0</v>
      </c>
      <c r="D193" s="266"/>
      <c r="E193" s="276" t="s">
        <v>251</v>
      </c>
      <c r="F193" s="274">
        <v>0</v>
      </c>
      <c r="G193" s="267"/>
      <c r="H193" s="84"/>
      <c r="I193" s="276" t="s">
        <v>252</v>
      </c>
      <c r="J193" s="274">
        <v>0</v>
      </c>
      <c r="K193" s="84"/>
      <c r="L193" s="275" t="s">
        <v>253</v>
      </c>
      <c r="M193" s="274">
        <v>0</v>
      </c>
      <c r="N193" s="275" t="s">
        <v>253</v>
      </c>
      <c r="P193" s="274">
        <v>0</v>
      </c>
    </row>
    <row r="194" spans="2:16" ht="24" customHeight="1" x14ac:dyDescent="0.3">
      <c r="B194" s="276" t="s">
        <v>254</v>
      </c>
      <c r="C194" s="274">
        <v>0</v>
      </c>
      <c r="D194" s="266"/>
      <c r="E194" s="276" t="s">
        <v>255</v>
      </c>
      <c r="F194" s="274">
        <v>0</v>
      </c>
      <c r="G194" s="267"/>
      <c r="H194" s="84"/>
      <c r="I194" s="276" t="s">
        <v>256</v>
      </c>
      <c r="J194" s="274">
        <v>0</v>
      </c>
      <c r="K194" s="84"/>
      <c r="L194" s="275" t="s">
        <v>257</v>
      </c>
      <c r="M194" s="274">
        <v>0</v>
      </c>
      <c r="N194" s="275" t="s">
        <v>257</v>
      </c>
      <c r="P194" s="274">
        <v>0</v>
      </c>
    </row>
    <row r="195" spans="2:16" ht="34.5" customHeight="1" x14ac:dyDescent="0.3">
      <c r="B195" s="276" t="s">
        <v>258</v>
      </c>
      <c r="C195" s="274">
        <v>0</v>
      </c>
      <c r="D195" s="266"/>
      <c r="E195" s="276" t="s">
        <v>259</v>
      </c>
      <c r="F195" s="274">
        <v>0</v>
      </c>
      <c r="G195" s="267"/>
      <c r="H195" s="84"/>
      <c r="I195" s="276" t="s">
        <v>260</v>
      </c>
      <c r="J195" s="274">
        <v>0</v>
      </c>
      <c r="K195" s="84"/>
      <c r="L195" s="275" t="s">
        <v>261</v>
      </c>
      <c r="M195" s="274">
        <v>0</v>
      </c>
      <c r="N195" s="275" t="s">
        <v>261</v>
      </c>
      <c r="P195" s="274">
        <v>0</v>
      </c>
    </row>
    <row r="196" spans="2:16" ht="29.25" customHeight="1" x14ac:dyDescent="0.3">
      <c r="B196" s="278" t="s">
        <v>262</v>
      </c>
      <c r="C196" s="274">
        <v>0</v>
      </c>
      <c r="D196" s="266"/>
      <c r="E196" s="278" t="s">
        <v>7</v>
      </c>
      <c r="F196" s="274">
        <v>0</v>
      </c>
      <c r="G196" s="267"/>
      <c r="H196" s="84"/>
      <c r="I196" s="278" t="s">
        <v>263</v>
      </c>
      <c r="J196" s="274">
        <v>0</v>
      </c>
      <c r="K196" s="84"/>
      <c r="L196" s="275" t="s">
        <v>264</v>
      </c>
      <c r="M196" s="274">
        <v>0</v>
      </c>
      <c r="N196" s="275" t="s">
        <v>264</v>
      </c>
      <c r="P196" s="274">
        <v>0</v>
      </c>
    </row>
    <row r="197" spans="2:16" ht="15.75" customHeight="1" x14ac:dyDescent="0.3">
      <c r="B197" s="276" t="s">
        <v>265</v>
      </c>
      <c r="C197" s="274">
        <v>0</v>
      </c>
      <c r="D197" s="266"/>
      <c r="E197" s="278" t="s">
        <v>7</v>
      </c>
      <c r="F197" s="274">
        <v>0</v>
      </c>
      <c r="G197" s="267"/>
      <c r="H197" s="84"/>
      <c r="I197" s="278" t="s">
        <v>7</v>
      </c>
      <c r="J197" s="274">
        <v>0</v>
      </c>
      <c r="K197" s="84"/>
      <c r="L197" s="275" t="s">
        <v>266</v>
      </c>
      <c r="M197" s="274">
        <v>0</v>
      </c>
      <c r="N197" s="275" t="s">
        <v>266</v>
      </c>
      <c r="P197" s="274">
        <v>0</v>
      </c>
    </row>
    <row r="198" spans="2:16" ht="15.75" customHeight="1" x14ac:dyDescent="0.3">
      <c r="B198" s="277" t="s">
        <v>267</v>
      </c>
      <c r="C198" s="274">
        <v>0</v>
      </c>
      <c r="D198" s="266"/>
      <c r="E198" s="278" t="s">
        <v>7</v>
      </c>
      <c r="F198" s="274">
        <v>0</v>
      </c>
      <c r="G198" s="267"/>
      <c r="H198" s="84"/>
      <c r="I198" s="278" t="s">
        <v>7</v>
      </c>
      <c r="J198" s="274">
        <v>0</v>
      </c>
      <c r="K198" s="84"/>
      <c r="L198" s="275" t="s">
        <v>268</v>
      </c>
      <c r="M198" s="274">
        <v>0</v>
      </c>
      <c r="N198" s="275" t="s">
        <v>268</v>
      </c>
      <c r="P198" s="274">
        <v>0</v>
      </c>
    </row>
    <row r="199" spans="2:16" ht="15.75" customHeight="1" x14ac:dyDescent="0.3">
      <c r="B199" s="276" t="s">
        <v>7</v>
      </c>
      <c r="C199" s="274">
        <v>0</v>
      </c>
      <c r="D199" s="266"/>
      <c r="E199" s="278" t="s">
        <v>7</v>
      </c>
      <c r="F199" s="274">
        <v>0</v>
      </c>
      <c r="G199" s="267"/>
      <c r="H199" s="84"/>
      <c r="I199" s="278" t="s">
        <v>7</v>
      </c>
      <c r="J199" s="274">
        <v>0</v>
      </c>
      <c r="K199" s="84"/>
      <c r="L199" s="275" t="s">
        <v>269</v>
      </c>
      <c r="M199" s="274">
        <v>0</v>
      </c>
      <c r="N199" s="275" t="s">
        <v>269</v>
      </c>
      <c r="P199" s="274">
        <v>0</v>
      </c>
    </row>
    <row r="200" spans="2:16" ht="15.75" customHeight="1" x14ac:dyDescent="0.3">
      <c r="B200" s="276" t="s">
        <v>7</v>
      </c>
      <c r="C200" s="274">
        <v>0</v>
      </c>
      <c r="D200" s="266"/>
      <c r="E200" s="278" t="s">
        <v>7</v>
      </c>
      <c r="F200" s="274">
        <v>0</v>
      </c>
      <c r="G200" s="267"/>
      <c r="H200" s="84"/>
      <c r="I200" s="278" t="s">
        <v>7</v>
      </c>
      <c r="J200" s="274">
        <v>0</v>
      </c>
      <c r="K200" s="84"/>
      <c r="L200" s="275" t="s">
        <v>270</v>
      </c>
      <c r="M200" s="274">
        <v>0</v>
      </c>
      <c r="N200" s="275" t="s">
        <v>270</v>
      </c>
      <c r="P200" s="274">
        <v>0</v>
      </c>
    </row>
    <row r="201" spans="2:16" ht="15.75" customHeight="1" x14ac:dyDescent="0.3">
      <c r="B201" s="276" t="s">
        <v>7</v>
      </c>
      <c r="C201" s="274">
        <v>0</v>
      </c>
      <c r="D201" s="266"/>
      <c r="E201" s="278" t="s">
        <v>7</v>
      </c>
      <c r="F201" s="274">
        <v>0</v>
      </c>
      <c r="G201" s="267"/>
      <c r="H201" s="84"/>
      <c r="I201" s="278" t="s">
        <v>7</v>
      </c>
      <c r="J201" s="274">
        <v>0</v>
      </c>
      <c r="K201" s="84"/>
      <c r="L201" s="276"/>
      <c r="M201" s="274"/>
      <c r="N201" s="276"/>
      <c r="P201" s="274"/>
    </row>
    <row r="202" spans="2:16" ht="15.75" customHeight="1" x14ac:dyDescent="0.3">
      <c r="B202" s="279" t="s">
        <v>78</v>
      </c>
      <c r="C202" s="280">
        <f>SUM(C189:C201)</f>
        <v>0</v>
      </c>
      <c r="D202" s="266"/>
      <c r="E202" s="279" t="s">
        <v>78</v>
      </c>
      <c r="F202" s="280">
        <f>SUM(F189:F201)</f>
        <v>0</v>
      </c>
      <c r="G202" s="267"/>
      <c r="H202" s="84"/>
      <c r="I202" s="279" t="s">
        <v>78</v>
      </c>
      <c r="J202" s="280">
        <f>SUM(J189:J201)</f>
        <v>0</v>
      </c>
      <c r="K202" s="84"/>
      <c r="L202" s="279" t="s">
        <v>78</v>
      </c>
      <c r="M202" s="280">
        <f>SUM(M189:M201)</f>
        <v>0</v>
      </c>
      <c r="N202" s="279" t="s">
        <v>78</v>
      </c>
      <c r="P202" s="280">
        <f>SUM(P189:P201)</f>
        <v>0</v>
      </c>
    </row>
    <row r="203" spans="2:16" ht="15.75" customHeight="1" x14ac:dyDescent="0.3">
      <c r="B203" s="279" t="s">
        <v>271</v>
      </c>
      <c r="C203" s="280">
        <f>C202/12</f>
        <v>0</v>
      </c>
      <c r="D203" s="266"/>
      <c r="E203" s="279" t="s">
        <v>271</v>
      </c>
      <c r="F203" s="280">
        <f>F202/12</f>
        <v>0</v>
      </c>
      <c r="G203" s="281"/>
      <c r="H203" s="84"/>
      <c r="I203" s="279" t="s">
        <v>271</v>
      </c>
      <c r="J203" s="280">
        <f>J202/12</f>
        <v>0</v>
      </c>
      <c r="K203" s="84"/>
      <c r="L203" s="279" t="s">
        <v>271</v>
      </c>
      <c r="M203" s="280">
        <f>M202/12</f>
        <v>0</v>
      </c>
      <c r="N203" s="279" t="s">
        <v>271</v>
      </c>
      <c r="P203" s="280">
        <f>P202/12</f>
        <v>0</v>
      </c>
    </row>
  </sheetData>
  <mergeCells count="67">
    <mergeCell ref="A37:B43"/>
    <mergeCell ref="A45:B51"/>
    <mergeCell ref="A53:B63"/>
    <mergeCell ref="A65:B71"/>
    <mergeCell ref="C72:D72"/>
    <mergeCell ref="E72:F72"/>
    <mergeCell ref="A72:B72"/>
    <mergeCell ref="A73:B74"/>
    <mergeCell ref="A76:E76"/>
    <mergeCell ref="F76:G76"/>
    <mergeCell ref="A79:A98"/>
    <mergeCell ref="A100:A105"/>
    <mergeCell ref="A107:A114"/>
    <mergeCell ref="A116:A123"/>
    <mergeCell ref="A125:A135"/>
    <mergeCell ref="A137:A148"/>
    <mergeCell ref="A149:B149"/>
    <mergeCell ref="F149:G149"/>
    <mergeCell ref="A151:B151"/>
    <mergeCell ref="H164:H165"/>
    <mergeCell ref="B187:C187"/>
    <mergeCell ref="E187:F187"/>
    <mergeCell ref="I187:J187"/>
    <mergeCell ref="L187:M187"/>
    <mergeCell ref="A152:B166"/>
    <mergeCell ref="A167:B175"/>
    <mergeCell ref="A177:E177"/>
    <mergeCell ref="F177:G177"/>
    <mergeCell ref="F179:G179"/>
    <mergeCell ref="A180:B180"/>
    <mergeCell ref="F180:G180"/>
    <mergeCell ref="I4:I12"/>
    <mergeCell ref="I23:I31"/>
    <mergeCell ref="A1:G1"/>
    <mergeCell ref="I1:M1"/>
    <mergeCell ref="A3:B3"/>
    <mergeCell ref="A4:B15"/>
    <mergeCell ref="I13:L13"/>
    <mergeCell ref="I21:L21"/>
    <mergeCell ref="A17:B35"/>
    <mergeCell ref="I34:L34"/>
    <mergeCell ref="I32:L32"/>
    <mergeCell ref="I33:M33"/>
    <mergeCell ref="I36:L37"/>
    <mergeCell ref="M36:M37"/>
    <mergeCell ref="I38:L39"/>
    <mergeCell ref="M38:M39"/>
    <mergeCell ref="M40:M41"/>
    <mergeCell ref="M42:M43"/>
    <mergeCell ref="M45:M46"/>
    <mergeCell ref="I40:L41"/>
    <mergeCell ref="I42:I43"/>
    <mergeCell ref="J42:J43"/>
    <mergeCell ref="K42:K43"/>
    <mergeCell ref="L42:L43"/>
    <mergeCell ref="I44:I45"/>
    <mergeCell ref="J44:J45"/>
    <mergeCell ref="M47:M48"/>
    <mergeCell ref="M49:M50"/>
    <mergeCell ref="M67:M68"/>
    <mergeCell ref="K68:K69"/>
    <mergeCell ref="L68:L69"/>
    <mergeCell ref="I102:J102"/>
    <mergeCell ref="I103:J103"/>
    <mergeCell ref="I101:J101"/>
    <mergeCell ref="I107:J107"/>
    <mergeCell ref="H110:H113"/>
  </mergeCells>
  <conditionalFormatting sqref="M36:M37">
    <cfRule type="cellIs" dxfId="1645" priority="1" operator="lessThan">
      <formula>0</formula>
    </cfRule>
    <cfRule type="cellIs" dxfId="1644" priority="2" operator="greaterThan">
      <formula>0</formula>
    </cfRule>
  </conditionalFormatting>
  <pageMargins left="0.7" right="0.7" top="0.75" bottom="0.75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0000000}">
          <x14:formula1>
            <xm:f>'נתוני עזר'!$D$6:$D$15</xm:f>
          </x14:formula1>
          <xm:sqref>G17:G35 G37:G43 G45:G63 G65:G71 G73:G74 G79:G98 G100:G105 G107:G114 G116:G123 G125:G135 G137:G148 G152:G175</xm:sqref>
        </x14:dataValidation>
        <x14:dataValidation type="list" allowBlank="1" showErrorMessage="1" xr:uid="{00000000-0002-0000-0400-000001000000}">
          <x14:formula1>
            <xm:f>'נתוני עזר'!$D$5:$D$15</xm:f>
          </x14:formula1>
          <xm:sqref>G4:G15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O85"/>
  <sheetViews>
    <sheetView rightToLeft="1" topLeftCell="A71" workbookViewId="0">
      <selection activeCell="F100" sqref="F100"/>
    </sheetView>
  </sheetViews>
  <sheetFormatPr defaultColWidth="12.59765625" defaultRowHeight="15" customHeight="1" x14ac:dyDescent="0.25"/>
  <cols>
    <col min="1" max="1" width="20.3984375" customWidth="1"/>
    <col min="2" max="2" width="12.19921875" customWidth="1"/>
    <col min="3" max="3" width="11.09765625" customWidth="1"/>
    <col min="4" max="4" width="12.59765625" customWidth="1"/>
    <col min="5" max="5" width="13.8984375" customWidth="1"/>
    <col min="6" max="6" width="11.3984375" customWidth="1"/>
    <col min="7" max="7" width="10.69921875" customWidth="1"/>
    <col min="8" max="8" width="11.69921875" customWidth="1"/>
    <col min="9" max="9" width="10.19921875" customWidth="1"/>
    <col min="10" max="10" width="9.8984375" customWidth="1"/>
    <col min="11" max="11" width="8.69921875" customWidth="1"/>
    <col min="12" max="12" width="8.59765625" customWidth="1"/>
    <col min="13" max="13" width="16" customWidth="1"/>
    <col min="14" max="14" width="15.69921875" customWidth="1"/>
    <col min="15" max="15" width="8.59765625" hidden="1" customWidth="1"/>
    <col min="16" max="16" width="12.59765625" customWidth="1"/>
    <col min="17" max="17" width="8.59765625" customWidth="1"/>
  </cols>
  <sheetData>
    <row r="1" spans="1:15" ht="13.5" customHeight="1" x14ac:dyDescent="0.25">
      <c r="A1" s="807" t="s">
        <v>272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4"/>
      <c r="O1" s="84" t="s">
        <v>38</v>
      </c>
    </row>
    <row r="2" spans="1:15" ht="13.5" customHeight="1" x14ac:dyDescent="0.25">
      <c r="A2" s="775"/>
      <c r="B2" s="776"/>
      <c r="C2" s="776"/>
      <c r="D2" s="776"/>
      <c r="E2" s="776"/>
      <c r="F2" s="776"/>
      <c r="G2" s="776"/>
      <c r="H2" s="776"/>
      <c r="I2" s="776"/>
      <c r="J2" s="776"/>
      <c r="K2" s="776"/>
      <c r="L2" s="776"/>
      <c r="M2" s="776"/>
      <c r="N2" s="777"/>
      <c r="O2" s="84" t="s">
        <v>39</v>
      </c>
    </row>
    <row r="3" spans="1:15" ht="13.5" customHeight="1" x14ac:dyDescent="0.25">
      <c r="A3" s="783"/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5"/>
      <c r="O3" s="84"/>
    </row>
    <row r="4" spans="1:15" ht="9" customHeight="1" x14ac:dyDescent="0.25">
      <c r="A4" s="899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796"/>
      <c r="O4" s="84"/>
    </row>
    <row r="5" spans="1:15" ht="20.25" customHeight="1" x14ac:dyDescent="0.25">
      <c r="A5" s="900" t="s">
        <v>273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796"/>
      <c r="O5" s="84"/>
    </row>
    <row r="6" spans="1:15" ht="63" customHeight="1" x14ac:dyDescent="0.25">
      <c r="A6" s="282" t="s">
        <v>274</v>
      </c>
      <c r="B6" s="282" t="s">
        <v>275</v>
      </c>
      <c r="C6" s="282" t="s">
        <v>276</v>
      </c>
      <c r="D6" s="282" t="s">
        <v>277</v>
      </c>
      <c r="E6" s="282" t="s">
        <v>278</v>
      </c>
      <c r="F6" s="283" t="s">
        <v>279</v>
      </c>
      <c r="G6" s="283" t="s">
        <v>280</v>
      </c>
      <c r="H6" s="283" t="s">
        <v>281</v>
      </c>
      <c r="I6" s="284" t="s">
        <v>282</v>
      </c>
      <c r="J6" s="285" t="s">
        <v>283</v>
      </c>
      <c r="K6" s="286" t="s">
        <v>284</v>
      </c>
      <c r="L6" s="287" t="s">
        <v>285</v>
      </c>
      <c r="M6" s="288" t="s">
        <v>286</v>
      </c>
      <c r="N6" s="288" t="s">
        <v>287</v>
      </c>
      <c r="O6" s="289"/>
    </row>
    <row r="7" spans="1:15" ht="13.5" customHeight="1" x14ac:dyDescent="0.25">
      <c r="A7" s="290"/>
      <c r="B7" s="291"/>
      <c r="C7" s="292"/>
      <c r="D7" s="293"/>
      <c r="E7" s="294">
        <v>0</v>
      </c>
      <c r="F7" s="295"/>
      <c r="G7" s="296">
        <v>0</v>
      </c>
      <c r="H7" s="296">
        <v>0</v>
      </c>
      <c r="I7" s="297"/>
      <c r="J7" s="298"/>
      <c r="K7" s="299"/>
      <c r="L7" s="300"/>
      <c r="M7" s="301"/>
      <c r="N7" s="301"/>
      <c r="O7" s="84"/>
    </row>
    <row r="8" spans="1:15" ht="13.5" customHeight="1" x14ac:dyDescent="0.25">
      <c r="A8" s="290"/>
      <c r="B8" s="302"/>
      <c r="C8" s="303"/>
      <c r="D8" s="303"/>
      <c r="E8" s="294">
        <v>0</v>
      </c>
      <c r="F8" s="295"/>
      <c r="G8" s="296">
        <v>0</v>
      </c>
      <c r="H8" s="296">
        <v>0</v>
      </c>
      <c r="I8" s="304"/>
      <c r="J8" s="305"/>
      <c r="K8" s="306"/>
      <c r="L8" s="307"/>
      <c r="M8" s="308"/>
      <c r="N8" s="308"/>
      <c r="O8" s="84"/>
    </row>
    <row r="9" spans="1:15" ht="13.5" customHeight="1" x14ac:dyDescent="0.25">
      <c r="A9" s="290"/>
      <c r="B9" s="302"/>
      <c r="C9" s="303"/>
      <c r="D9" s="303"/>
      <c r="E9" s="294">
        <v>0</v>
      </c>
      <c r="F9" s="295"/>
      <c r="G9" s="296">
        <v>0</v>
      </c>
      <c r="H9" s="296">
        <v>0</v>
      </c>
      <c r="I9" s="304"/>
      <c r="J9" s="305"/>
      <c r="K9" s="306"/>
      <c r="L9" s="307"/>
      <c r="M9" s="308"/>
      <c r="N9" s="308"/>
      <c r="O9" s="84"/>
    </row>
    <row r="10" spans="1:15" ht="13.5" customHeight="1" x14ac:dyDescent="0.25">
      <c r="A10" s="290"/>
      <c r="B10" s="302"/>
      <c r="C10" s="303"/>
      <c r="D10" s="303"/>
      <c r="E10" s="294">
        <v>0</v>
      </c>
      <c r="F10" s="295"/>
      <c r="G10" s="296">
        <v>0</v>
      </c>
      <c r="H10" s="296">
        <v>0</v>
      </c>
      <c r="I10" s="304"/>
      <c r="J10" s="305"/>
      <c r="K10" s="306"/>
      <c r="L10" s="307"/>
      <c r="M10" s="308"/>
      <c r="N10" s="308"/>
      <c r="O10" s="84"/>
    </row>
    <row r="11" spans="1:15" ht="13.5" customHeight="1" x14ac:dyDescent="0.25">
      <c r="A11" s="290"/>
      <c r="B11" s="302"/>
      <c r="C11" s="303"/>
      <c r="D11" s="303"/>
      <c r="E11" s="294">
        <v>0</v>
      </c>
      <c r="F11" s="295"/>
      <c r="G11" s="296">
        <v>0</v>
      </c>
      <c r="H11" s="296">
        <v>0</v>
      </c>
      <c r="I11" s="304"/>
      <c r="J11" s="305"/>
      <c r="K11" s="306"/>
      <c r="L11" s="307"/>
      <c r="M11" s="308"/>
      <c r="N11" s="308"/>
      <c r="O11" s="84"/>
    </row>
    <row r="12" spans="1:15" ht="13.5" customHeight="1" x14ac:dyDescent="0.25">
      <c r="A12" s="290"/>
      <c r="B12" s="302"/>
      <c r="C12" s="303"/>
      <c r="D12" s="303"/>
      <c r="E12" s="294">
        <v>0</v>
      </c>
      <c r="F12" s="295"/>
      <c r="G12" s="296">
        <v>0</v>
      </c>
      <c r="H12" s="296">
        <v>0</v>
      </c>
      <c r="I12" s="304"/>
      <c r="J12" s="305"/>
      <c r="K12" s="306"/>
      <c r="L12" s="307"/>
      <c r="M12" s="308"/>
      <c r="N12" s="308"/>
      <c r="O12" s="84"/>
    </row>
    <row r="13" spans="1:15" ht="13.5" customHeight="1" x14ac:dyDescent="0.25">
      <c r="A13" s="290"/>
      <c r="B13" s="302"/>
      <c r="C13" s="303"/>
      <c r="D13" s="303"/>
      <c r="E13" s="294">
        <v>0</v>
      </c>
      <c r="F13" s="295"/>
      <c r="G13" s="296">
        <v>0</v>
      </c>
      <c r="H13" s="296">
        <v>0</v>
      </c>
      <c r="I13" s="304"/>
      <c r="J13" s="305"/>
      <c r="K13" s="306"/>
      <c r="L13" s="307"/>
      <c r="M13" s="308"/>
      <c r="N13" s="308"/>
      <c r="O13" s="84"/>
    </row>
    <row r="14" spans="1:15" ht="13.5" customHeight="1" x14ac:dyDescent="0.25">
      <c r="A14" s="290"/>
      <c r="B14" s="302"/>
      <c r="C14" s="303"/>
      <c r="D14" s="303"/>
      <c r="E14" s="294">
        <v>0</v>
      </c>
      <c r="F14" s="295"/>
      <c r="G14" s="296">
        <v>0</v>
      </c>
      <c r="H14" s="296">
        <v>0</v>
      </c>
      <c r="I14" s="304"/>
      <c r="J14" s="305"/>
      <c r="K14" s="306"/>
      <c r="L14" s="307"/>
      <c r="M14" s="308"/>
      <c r="N14" s="308"/>
      <c r="O14" s="84"/>
    </row>
    <row r="15" spans="1:15" ht="13.5" customHeight="1" x14ac:dyDescent="0.25">
      <c r="A15" s="290"/>
      <c r="B15" s="302"/>
      <c r="C15" s="303"/>
      <c r="D15" s="303"/>
      <c r="E15" s="294">
        <v>0</v>
      </c>
      <c r="F15" s="295"/>
      <c r="G15" s="296">
        <v>0</v>
      </c>
      <c r="H15" s="296">
        <v>0</v>
      </c>
      <c r="I15" s="304"/>
      <c r="J15" s="305"/>
      <c r="K15" s="306"/>
      <c r="L15" s="307"/>
      <c r="M15" s="308"/>
      <c r="N15" s="308"/>
      <c r="O15" s="84"/>
    </row>
    <row r="16" spans="1:15" ht="13.5" customHeight="1" x14ac:dyDescent="0.25">
      <c r="A16" s="290"/>
      <c r="B16" s="302"/>
      <c r="C16" s="303"/>
      <c r="D16" s="303"/>
      <c r="E16" s="294">
        <v>0</v>
      </c>
      <c r="F16" s="295"/>
      <c r="G16" s="296">
        <v>0</v>
      </c>
      <c r="H16" s="296">
        <v>0</v>
      </c>
      <c r="I16" s="304"/>
      <c r="J16" s="305"/>
      <c r="K16" s="306"/>
      <c r="L16" s="307"/>
      <c r="M16" s="308"/>
      <c r="N16" s="308"/>
      <c r="O16" s="84"/>
    </row>
    <row r="17" spans="1:14" ht="13.5" customHeight="1" x14ac:dyDescent="0.3">
      <c r="A17" s="290"/>
      <c r="B17" s="302"/>
      <c r="C17" s="303"/>
      <c r="D17" s="309"/>
      <c r="E17" s="294">
        <v>0</v>
      </c>
      <c r="F17" s="295"/>
      <c r="G17" s="296">
        <v>0</v>
      </c>
      <c r="H17" s="296">
        <v>0</v>
      </c>
      <c r="I17" s="304"/>
      <c r="J17" s="305"/>
      <c r="K17" s="306"/>
      <c r="L17" s="307"/>
      <c r="M17" s="310"/>
      <c r="N17" s="308"/>
    </row>
    <row r="18" spans="1:14" ht="13.5" customHeight="1" x14ac:dyDescent="0.25">
      <c r="A18" s="290"/>
      <c r="B18" s="302"/>
      <c r="C18" s="303"/>
      <c r="D18" s="303"/>
      <c r="E18" s="294">
        <v>0</v>
      </c>
      <c r="F18" s="295"/>
      <c r="G18" s="296">
        <v>0</v>
      </c>
      <c r="H18" s="296">
        <v>0</v>
      </c>
      <c r="I18" s="304"/>
      <c r="J18" s="305"/>
      <c r="K18" s="306"/>
      <c r="L18" s="307"/>
      <c r="M18" s="308"/>
      <c r="N18" s="308"/>
    </row>
    <row r="19" spans="1:14" ht="13.5" customHeight="1" x14ac:dyDescent="0.25">
      <c r="A19" s="290"/>
      <c r="B19" s="302"/>
      <c r="C19" s="303"/>
      <c r="D19" s="303"/>
      <c r="E19" s="294">
        <v>0</v>
      </c>
      <c r="F19" s="295"/>
      <c r="G19" s="296">
        <v>0</v>
      </c>
      <c r="H19" s="296">
        <v>0</v>
      </c>
      <c r="I19" s="304"/>
      <c r="J19" s="305"/>
      <c r="K19" s="306"/>
      <c r="L19" s="307"/>
      <c r="M19" s="308"/>
      <c r="N19" s="308"/>
    </row>
    <row r="20" spans="1:14" ht="13.5" customHeight="1" x14ac:dyDescent="0.25">
      <c r="A20" s="290"/>
      <c r="B20" s="302"/>
      <c r="C20" s="303"/>
      <c r="D20" s="303"/>
      <c r="E20" s="294">
        <v>0</v>
      </c>
      <c r="F20" s="295"/>
      <c r="G20" s="296">
        <v>0</v>
      </c>
      <c r="H20" s="296">
        <v>0</v>
      </c>
      <c r="I20" s="304"/>
      <c r="J20" s="305"/>
      <c r="K20" s="306"/>
      <c r="L20" s="307"/>
      <c r="M20" s="308"/>
      <c r="N20" s="308"/>
    </row>
    <row r="21" spans="1:14" ht="13.5" customHeight="1" x14ac:dyDescent="0.25">
      <c r="A21" s="290"/>
      <c r="B21" s="302"/>
      <c r="C21" s="303"/>
      <c r="D21" s="303"/>
      <c r="E21" s="294">
        <v>0</v>
      </c>
      <c r="F21" s="295"/>
      <c r="G21" s="296">
        <v>0</v>
      </c>
      <c r="H21" s="296">
        <v>0</v>
      </c>
      <c r="I21" s="304"/>
      <c r="J21" s="305"/>
      <c r="K21" s="306"/>
      <c r="L21" s="307"/>
      <c r="M21" s="308"/>
      <c r="N21" s="308"/>
    </row>
    <row r="22" spans="1:14" ht="13.5" customHeight="1" x14ac:dyDescent="0.3">
      <c r="A22" s="290"/>
      <c r="B22" s="302"/>
      <c r="C22" s="303"/>
      <c r="D22" s="309"/>
      <c r="E22" s="294">
        <v>0</v>
      </c>
      <c r="F22" s="295"/>
      <c r="G22" s="296">
        <v>0</v>
      </c>
      <c r="H22" s="296">
        <v>0</v>
      </c>
      <c r="I22" s="304"/>
      <c r="J22" s="305"/>
      <c r="K22" s="306"/>
      <c r="L22" s="307"/>
      <c r="M22" s="310"/>
      <c r="N22" s="308"/>
    </row>
    <row r="23" spans="1:14" ht="13.5" customHeight="1" x14ac:dyDescent="0.25">
      <c r="A23" s="290"/>
      <c r="B23" s="302"/>
      <c r="C23" s="303"/>
      <c r="D23" s="303"/>
      <c r="E23" s="294">
        <v>0</v>
      </c>
      <c r="F23" s="295"/>
      <c r="G23" s="296">
        <v>0</v>
      </c>
      <c r="H23" s="296">
        <v>0</v>
      </c>
      <c r="I23" s="304"/>
      <c r="J23" s="305"/>
      <c r="K23" s="306"/>
      <c r="L23" s="307"/>
      <c r="M23" s="308"/>
      <c r="N23" s="308"/>
    </row>
    <row r="24" spans="1:14" ht="13.5" customHeight="1" x14ac:dyDescent="0.25">
      <c r="A24" s="290"/>
      <c r="B24" s="302"/>
      <c r="C24" s="303"/>
      <c r="D24" s="303"/>
      <c r="E24" s="294">
        <v>0</v>
      </c>
      <c r="F24" s="295"/>
      <c r="G24" s="296">
        <v>0</v>
      </c>
      <c r="H24" s="296">
        <v>0</v>
      </c>
      <c r="I24" s="304"/>
      <c r="J24" s="305"/>
      <c r="K24" s="306"/>
      <c r="L24" s="307"/>
      <c r="M24" s="310"/>
      <c r="N24" s="308"/>
    </row>
    <row r="25" spans="1:14" ht="13.5" customHeight="1" x14ac:dyDescent="0.25">
      <c r="A25" s="290"/>
      <c r="B25" s="302"/>
      <c r="C25" s="303"/>
      <c r="D25" s="303"/>
      <c r="E25" s="294">
        <v>0</v>
      </c>
      <c r="F25" s="295"/>
      <c r="G25" s="296">
        <v>0</v>
      </c>
      <c r="H25" s="296">
        <v>0</v>
      </c>
      <c r="I25" s="304"/>
      <c r="J25" s="305"/>
      <c r="K25" s="306"/>
      <c r="L25" s="307"/>
      <c r="M25" s="310"/>
      <c r="N25" s="308"/>
    </row>
    <row r="26" spans="1:14" ht="13.5" customHeight="1" x14ac:dyDescent="0.25">
      <c r="A26" s="290"/>
      <c r="B26" s="302"/>
      <c r="C26" s="303"/>
      <c r="D26" s="303"/>
      <c r="E26" s="294">
        <v>0</v>
      </c>
      <c r="F26" s="295"/>
      <c r="G26" s="296">
        <v>0</v>
      </c>
      <c r="H26" s="296">
        <v>0</v>
      </c>
      <c r="I26" s="304"/>
      <c r="J26" s="305"/>
      <c r="K26" s="306"/>
      <c r="L26" s="307"/>
      <c r="M26" s="308"/>
      <c r="N26" s="308"/>
    </row>
    <row r="27" spans="1:14" ht="13.5" customHeight="1" x14ac:dyDescent="0.25">
      <c r="A27" s="290"/>
      <c r="B27" s="311"/>
      <c r="C27" s="312"/>
      <c r="D27" s="312"/>
      <c r="E27" s="294">
        <v>0</v>
      </c>
      <c r="F27" s="295"/>
      <c r="G27" s="296">
        <v>0</v>
      </c>
      <c r="H27" s="296">
        <v>0</v>
      </c>
      <c r="I27" s="313"/>
      <c r="J27" s="314"/>
      <c r="K27" s="315"/>
      <c r="L27" s="316"/>
      <c r="M27" s="317"/>
      <c r="N27" s="317"/>
    </row>
    <row r="28" spans="1:14" ht="17.25" customHeight="1" x14ac:dyDescent="0.25">
      <c r="A28" s="318" t="s">
        <v>78</v>
      </c>
      <c r="B28" s="319"/>
      <c r="C28" s="320" t="s">
        <v>288</v>
      </c>
      <c r="D28" s="320" t="s">
        <v>288</v>
      </c>
      <c r="E28" s="321">
        <f>SUM(E7:E27)</f>
        <v>0</v>
      </c>
      <c r="F28" s="321"/>
      <c r="G28" s="321">
        <f t="shared" ref="G28:H28" si="0">SUM(G7:G27)</f>
        <v>0</v>
      </c>
      <c r="H28" s="321">
        <f t="shared" si="0"/>
        <v>0</v>
      </c>
      <c r="I28" s="320" t="s">
        <v>288</v>
      </c>
      <c r="J28" s="322" t="s">
        <v>288</v>
      </c>
      <c r="K28" s="322" t="s">
        <v>288</v>
      </c>
      <c r="L28" s="322" t="s">
        <v>288</v>
      </c>
      <c r="M28" s="323" t="s">
        <v>288</v>
      </c>
      <c r="N28" s="323" t="s">
        <v>288</v>
      </c>
    </row>
    <row r="29" spans="1:14" ht="17.25" customHeight="1" x14ac:dyDescent="0.25">
      <c r="A29" s="324"/>
      <c r="B29" s="325"/>
      <c r="C29" s="325"/>
      <c r="D29" s="325"/>
      <c r="E29" s="326"/>
      <c r="F29" s="326"/>
      <c r="G29" s="326"/>
      <c r="H29" s="326"/>
      <c r="I29" s="325"/>
      <c r="J29" s="325"/>
      <c r="K29" s="325"/>
      <c r="L29" s="327"/>
      <c r="M29" s="328"/>
      <c r="N29" s="328"/>
    </row>
    <row r="30" spans="1:14" ht="20.25" customHeight="1" x14ac:dyDescent="0.25">
      <c r="A30" s="858" t="s">
        <v>289</v>
      </c>
      <c r="B30" s="806"/>
      <c r="C30" s="806"/>
      <c r="D30" s="806"/>
      <c r="E30" s="806"/>
      <c r="F30" s="806"/>
      <c r="G30" s="806"/>
      <c r="H30" s="806"/>
      <c r="I30" s="806"/>
      <c r="J30" s="806"/>
      <c r="K30" s="806"/>
      <c r="L30" s="806"/>
      <c r="M30" s="796"/>
    </row>
    <row r="31" spans="1:14" ht="62.25" customHeight="1" x14ac:dyDescent="0.25">
      <c r="A31" s="282" t="s">
        <v>274</v>
      </c>
      <c r="B31" s="282" t="s">
        <v>275</v>
      </c>
      <c r="C31" s="282" t="s">
        <v>276</v>
      </c>
      <c r="D31" s="282" t="s">
        <v>277</v>
      </c>
      <c r="E31" s="282" t="s">
        <v>278</v>
      </c>
      <c r="F31" s="283" t="s">
        <v>279</v>
      </c>
      <c r="G31" s="283" t="s">
        <v>290</v>
      </c>
      <c r="H31" s="284" t="s">
        <v>282</v>
      </c>
      <c r="I31" s="285" t="s">
        <v>283</v>
      </c>
      <c r="J31" s="286" t="s">
        <v>284</v>
      </c>
      <c r="K31" s="287" t="s">
        <v>285</v>
      </c>
      <c r="L31" s="288" t="s">
        <v>286</v>
      </c>
      <c r="M31" s="288" t="s">
        <v>287</v>
      </c>
      <c r="N31" s="289"/>
    </row>
    <row r="32" spans="1:14" ht="13.5" customHeight="1" x14ac:dyDescent="0.25">
      <c r="A32" s="290"/>
      <c r="B32" s="291"/>
      <c r="C32" s="292"/>
      <c r="D32" s="293"/>
      <c r="E32" s="294">
        <v>0</v>
      </c>
      <c r="F32" s="295"/>
      <c r="G32" s="296">
        <v>0</v>
      </c>
      <c r="H32" s="297"/>
      <c r="I32" s="298"/>
      <c r="J32" s="299"/>
      <c r="K32" s="300"/>
      <c r="L32" s="301"/>
      <c r="M32" s="301"/>
      <c r="N32" s="84"/>
    </row>
    <row r="33" spans="1:13" ht="13.5" customHeight="1" x14ac:dyDescent="0.25">
      <c r="A33" s="290"/>
      <c r="B33" s="302"/>
      <c r="C33" s="303"/>
      <c r="D33" s="303"/>
      <c r="E33" s="294">
        <v>0</v>
      </c>
      <c r="F33" s="295"/>
      <c r="G33" s="296">
        <v>0</v>
      </c>
      <c r="H33" s="304"/>
      <c r="I33" s="305"/>
      <c r="J33" s="306"/>
      <c r="K33" s="307"/>
      <c r="L33" s="308"/>
      <c r="M33" s="308"/>
    </row>
    <row r="34" spans="1:13" ht="13.5" customHeight="1" x14ac:dyDescent="0.25">
      <c r="A34" s="290"/>
      <c r="B34" s="302"/>
      <c r="C34" s="303"/>
      <c r="D34" s="303"/>
      <c r="E34" s="294">
        <v>0</v>
      </c>
      <c r="F34" s="295"/>
      <c r="G34" s="296">
        <v>0</v>
      </c>
      <c r="H34" s="304"/>
      <c r="I34" s="305"/>
      <c r="J34" s="306"/>
      <c r="K34" s="307"/>
      <c r="L34" s="308"/>
      <c r="M34" s="308"/>
    </row>
    <row r="35" spans="1:13" ht="13.5" customHeight="1" x14ac:dyDescent="0.25">
      <c r="A35" s="290"/>
      <c r="B35" s="302"/>
      <c r="C35" s="303"/>
      <c r="D35" s="303"/>
      <c r="E35" s="294">
        <v>0</v>
      </c>
      <c r="F35" s="295"/>
      <c r="G35" s="296">
        <v>0</v>
      </c>
      <c r="H35" s="304"/>
      <c r="I35" s="305"/>
      <c r="J35" s="306"/>
      <c r="K35" s="307"/>
      <c r="L35" s="308"/>
      <c r="M35" s="308"/>
    </row>
    <row r="36" spans="1:13" ht="13.5" customHeight="1" x14ac:dyDescent="0.25">
      <c r="A36" s="290"/>
      <c r="B36" s="302"/>
      <c r="C36" s="303"/>
      <c r="D36" s="303"/>
      <c r="E36" s="294">
        <v>0</v>
      </c>
      <c r="F36" s="295"/>
      <c r="G36" s="296">
        <v>0</v>
      </c>
      <c r="H36" s="304"/>
      <c r="I36" s="305"/>
      <c r="J36" s="306"/>
      <c r="K36" s="307"/>
      <c r="L36" s="308"/>
      <c r="M36" s="308"/>
    </row>
    <row r="37" spans="1:13" ht="13.5" customHeight="1" x14ac:dyDescent="0.25">
      <c r="A37" s="290"/>
      <c r="B37" s="302"/>
      <c r="C37" s="303"/>
      <c r="D37" s="303"/>
      <c r="E37" s="294">
        <v>0</v>
      </c>
      <c r="F37" s="295"/>
      <c r="G37" s="296">
        <v>0</v>
      </c>
      <c r="H37" s="304"/>
      <c r="I37" s="305"/>
      <c r="J37" s="306"/>
      <c r="K37" s="307"/>
      <c r="L37" s="308"/>
      <c r="M37" s="308"/>
    </row>
    <row r="38" spans="1:13" ht="13.5" customHeight="1" x14ac:dyDescent="0.25">
      <c r="A38" s="290"/>
      <c r="B38" s="302"/>
      <c r="C38" s="303"/>
      <c r="D38" s="303"/>
      <c r="E38" s="294">
        <v>0</v>
      </c>
      <c r="F38" s="295"/>
      <c r="G38" s="296">
        <v>0</v>
      </c>
      <c r="H38" s="304"/>
      <c r="I38" s="305"/>
      <c r="J38" s="306"/>
      <c r="K38" s="307"/>
      <c r="L38" s="308"/>
      <c r="M38" s="308"/>
    </row>
    <row r="39" spans="1:13" ht="13.5" customHeight="1" x14ac:dyDescent="0.25">
      <c r="A39" s="290"/>
      <c r="B39" s="302"/>
      <c r="C39" s="303"/>
      <c r="D39" s="303"/>
      <c r="E39" s="294">
        <v>0</v>
      </c>
      <c r="F39" s="295"/>
      <c r="G39" s="296">
        <v>0</v>
      </c>
      <c r="H39" s="304"/>
      <c r="I39" s="305"/>
      <c r="J39" s="306"/>
      <c r="K39" s="307"/>
      <c r="L39" s="308"/>
      <c r="M39" s="308"/>
    </row>
    <row r="40" spans="1:13" ht="13.5" customHeight="1" x14ac:dyDescent="0.25">
      <c r="A40" s="290"/>
      <c r="B40" s="302"/>
      <c r="C40" s="303"/>
      <c r="D40" s="303"/>
      <c r="E40" s="294">
        <v>0</v>
      </c>
      <c r="F40" s="295"/>
      <c r="G40" s="296">
        <v>0</v>
      </c>
      <c r="H40" s="304"/>
      <c r="I40" s="305"/>
      <c r="J40" s="306"/>
      <c r="K40" s="307"/>
      <c r="L40" s="308"/>
      <c r="M40" s="308"/>
    </row>
    <row r="41" spans="1:13" ht="13.5" customHeight="1" x14ac:dyDescent="0.25">
      <c r="A41" s="290"/>
      <c r="B41" s="302"/>
      <c r="C41" s="303"/>
      <c r="D41" s="303"/>
      <c r="E41" s="294">
        <v>0</v>
      </c>
      <c r="F41" s="295"/>
      <c r="G41" s="296">
        <v>0</v>
      </c>
      <c r="H41" s="304"/>
      <c r="I41" s="305"/>
      <c r="J41" s="306"/>
      <c r="K41" s="307"/>
      <c r="L41" s="308"/>
      <c r="M41" s="308"/>
    </row>
    <row r="42" spans="1:13" ht="13.5" customHeight="1" x14ac:dyDescent="0.3">
      <c r="A42" s="290"/>
      <c r="B42" s="302"/>
      <c r="C42" s="303"/>
      <c r="D42" s="309"/>
      <c r="E42" s="294">
        <v>0</v>
      </c>
      <c r="F42" s="295"/>
      <c r="G42" s="296">
        <v>0</v>
      </c>
      <c r="H42" s="304"/>
      <c r="I42" s="305"/>
      <c r="J42" s="306"/>
      <c r="K42" s="307"/>
      <c r="L42" s="310"/>
      <c r="M42" s="308"/>
    </row>
    <row r="43" spans="1:13" ht="13.5" customHeight="1" x14ac:dyDescent="0.25">
      <c r="A43" s="290"/>
      <c r="B43" s="302"/>
      <c r="C43" s="303"/>
      <c r="D43" s="303"/>
      <c r="E43" s="294">
        <v>0</v>
      </c>
      <c r="F43" s="295"/>
      <c r="G43" s="296">
        <v>0</v>
      </c>
      <c r="H43" s="304"/>
      <c r="I43" s="305"/>
      <c r="J43" s="306"/>
      <c r="K43" s="307"/>
      <c r="L43" s="308"/>
      <c r="M43" s="308"/>
    </row>
    <row r="44" spans="1:13" ht="13.5" customHeight="1" x14ac:dyDescent="0.25">
      <c r="A44" s="290"/>
      <c r="B44" s="302"/>
      <c r="C44" s="303"/>
      <c r="D44" s="303"/>
      <c r="E44" s="294">
        <v>0</v>
      </c>
      <c r="F44" s="295"/>
      <c r="G44" s="296">
        <v>0</v>
      </c>
      <c r="H44" s="304"/>
      <c r="I44" s="305"/>
      <c r="J44" s="306"/>
      <c r="K44" s="307"/>
      <c r="L44" s="308"/>
      <c r="M44" s="308"/>
    </row>
    <row r="45" spans="1:13" ht="13.5" customHeight="1" x14ac:dyDescent="0.25">
      <c r="A45" s="290"/>
      <c r="B45" s="302"/>
      <c r="C45" s="303"/>
      <c r="D45" s="303"/>
      <c r="E45" s="294">
        <v>0</v>
      </c>
      <c r="F45" s="295"/>
      <c r="G45" s="296">
        <v>0</v>
      </c>
      <c r="H45" s="304"/>
      <c r="I45" s="305"/>
      <c r="J45" s="306"/>
      <c r="K45" s="307"/>
      <c r="L45" s="308"/>
      <c r="M45" s="308"/>
    </row>
    <row r="46" spans="1:13" ht="13.5" customHeight="1" x14ac:dyDescent="0.25">
      <c r="A46" s="290"/>
      <c r="B46" s="302"/>
      <c r="C46" s="303"/>
      <c r="D46" s="303"/>
      <c r="E46" s="294">
        <v>0</v>
      </c>
      <c r="F46" s="295"/>
      <c r="G46" s="296">
        <v>0</v>
      </c>
      <c r="H46" s="304"/>
      <c r="I46" s="305"/>
      <c r="J46" s="306"/>
      <c r="K46" s="307"/>
      <c r="L46" s="308"/>
      <c r="M46" s="308"/>
    </row>
    <row r="47" spans="1:13" ht="13.5" customHeight="1" x14ac:dyDescent="0.3">
      <c r="A47" s="290"/>
      <c r="B47" s="302"/>
      <c r="C47" s="303"/>
      <c r="D47" s="309"/>
      <c r="E47" s="294">
        <v>0</v>
      </c>
      <c r="F47" s="295"/>
      <c r="G47" s="296">
        <v>0</v>
      </c>
      <c r="H47" s="304"/>
      <c r="I47" s="305"/>
      <c r="J47" s="306"/>
      <c r="K47" s="307"/>
      <c r="L47" s="310"/>
      <c r="M47" s="308"/>
    </row>
    <row r="48" spans="1:13" ht="13.5" customHeight="1" x14ac:dyDescent="0.25">
      <c r="A48" s="290"/>
      <c r="B48" s="302"/>
      <c r="C48" s="303"/>
      <c r="D48" s="303"/>
      <c r="E48" s="294">
        <v>0</v>
      </c>
      <c r="F48" s="295"/>
      <c r="G48" s="296">
        <v>0</v>
      </c>
      <c r="H48" s="304"/>
      <c r="I48" s="305"/>
      <c r="J48" s="306"/>
      <c r="K48" s="307"/>
      <c r="L48" s="308"/>
      <c r="M48" s="308"/>
    </row>
    <row r="49" spans="1:13" ht="13.5" customHeight="1" x14ac:dyDescent="0.25">
      <c r="A49" s="290"/>
      <c r="B49" s="302"/>
      <c r="C49" s="303"/>
      <c r="D49" s="303"/>
      <c r="E49" s="294">
        <v>0</v>
      </c>
      <c r="F49" s="295"/>
      <c r="G49" s="296">
        <v>0</v>
      </c>
      <c r="H49" s="304"/>
      <c r="I49" s="305"/>
      <c r="J49" s="306"/>
      <c r="K49" s="307"/>
      <c r="L49" s="310"/>
      <c r="M49" s="308"/>
    </row>
    <row r="50" spans="1:13" ht="13.5" customHeight="1" x14ac:dyDescent="0.25">
      <c r="A50" s="290"/>
      <c r="B50" s="302"/>
      <c r="C50" s="303"/>
      <c r="D50" s="303"/>
      <c r="E50" s="294">
        <v>0</v>
      </c>
      <c r="F50" s="295"/>
      <c r="G50" s="296">
        <v>0</v>
      </c>
      <c r="H50" s="304"/>
      <c r="I50" s="305"/>
      <c r="J50" s="306"/>
      <c r="K50" s="307"/>
      <c r="L50" s="310"/>
      <c r="M50" s="308"/>
    </row>
    <row r="51" spans="1:13" ht="13.5" customHeight="1" x14ac:dyDescent="0.25">
      <c r="A51" s="290"/>
      <c r="B51" s="302"/>
      <c r="C51" s="303"/>
      <c r="D51" s="303"/>
      <c r="E51" s="294">
        <v>0</v>
      </c>
      <c r="F51" s="295"/>
      <c r="G51" s="296">
        <v>0</v>
      </c>
      <c r="H51" s="304"/>
      <c r="I51" s="305"/>
      <c r="J51" s="306"/>
      <c r="K51" s="307"/>
      <c r="L51" s="308"/>
      <c r="M51" s="308"/>
    </row>
    <row r="52" spans="1:13" ht="13.5" customHeight="1" x14ac:dyDescent="0.25">
      <c r="A52" s="290"/>
      <c r="B52" s="311"/>
      <c r="C52" s="312"/>
      <c r="D52" s="312"/>
      <c r="E52" s="294">
        <v>0</v>
      </c>
      <c r="F52" s="295"/>
      <c r="G52" s="296">
        <v>0</v>
      </c>
      <c r="H52" s="313"/>
      <c r="I52" s="314"/>
      <c r="J52" s="315"/>
      <c r="K52" s="316"/>
      <c r="L52" s="317"/>
      <c r="M52" s="317"/>
    </row>
    <row r="53" spans="1:13" ht="17.25" customHeight="1" x14ac:dyDescent="0.25">
      <c r="A53" s="318" t="s">
        <v>78</v>
      </c>
      <c r="B53" s="319"/>
      <c r="C53" s="320" t="s">
        <v>288</v>
      </c>
      <c r="D53" s="320" t="s">
        <v>288</v>
      </c>
      <c r="E53" s="321">
        <f>SUM(E32:E52)</f>
        <v>0</v>
      </c>
      <c r="F53" s="321"/>
      <c r="G53" s="321">
        <f>SUM(G32:G52)</f>
        <v>0</v>
      </c>
      <c r="H53" s="320" t="s">
        <v>288</v>
      </c>
      <c r="I53" s="322" t="s">
        <v>288</v>
      </c>
      <c r="J53" s="322" t="s">
        <v>288</v>
      </c>
      <c r="K53" s="322" t="s">
        <v>288</v>
      </c>
      <c r="L53" s="323" t="s">
        <v>288</v>
      </c>
      <c r="M53" s="323" t="s">
        <v>288</v>
      </c>
    </row>
    <row r="54" spans="1:13" ht="17.25" customHeight="1" x14ac:dyDescent="0.25">
      <c r="A54" s="329"/>
      <c r="B54" s="328"/>
      <c r="C54" s="328"/>
      <c r="D54" s="328"/>
      <c r="E54" s="330"/>
      <c r="F54" s="330"/>
      <c r="G54" s="330"/>
      <c r="H54" s="330"/>
      <c r="I54" s="328"/>
      <c r="J54" s="328"/>
      <c r="K54" s="328"/>
      <c r="L54" s="331"/>
      <c r="M54" s="328"/>
    </row>
    <row r="55" spans="1:13" ht="17.25" customHeight="1" x14ac:dyDescent="0.25">
      <c r="A55" s="332"/>
      <c r="B55" s="333"/>
      <c r="C55" s="333"/>
      <c r="D55" s="333"/>
      <c r="E55" s="334"/>
      <c r="F55" s="334"/>
      <c r="G55" s="334"/>
      <c r="H55" s="334"/>
      <c r="I55" s="333"/>
      <c r="J55" s="333"/>
      <c r="K55" s="333"/>
      <c r="L55" s="335"/>
      <c r="M55" s="328"/>
    </row>
    <row r="56" spans="1:13" ht="20.25" customHeight="1" x14ac:dyDescent="0.25">
      <c r="A56" s="890" t="s">
        <v>291</v>
      </c>
      <c r="B56" s="806"/>
      <c r="C56" s="806"/>
      <c r="D56" s="806"/>
      <c r="E56" s="806"/>
      <c r="F56" s="806"/>
      <c r="G56" s="806"/>
      <c r="H56" s="806"/>
      <c r="I56" s="806"/>
      <c r="J56" s="806"/>
      <c r="K56" s="806"/>
      <c r="L56" s="796"/>
      <c r="M56" s="84"/>
    </row>
    <row r="57" spans="1:13" ht="27" customHeight="1" x14ac:dyDescent="0.25">
      <c r="A57" s="336" t="s">
        <v>292</v>
      </c>
      <c r="B57" s="891" t="s">
        <v>293</v>
      </c>
      <c r="C57" s="806"/>
      <c r="D57" s="796"/>
      <c r="E57" s="336" t="s">
        <v>294</v>
      </c>
      <c r="F57" s="336" t="s">
        <v>278</v>
      </c>
      <c r="G57" s="286" t="s">
        <v>295</v>
      </c>
      <c r="H57" s="286" t="s">
        <v>296</v>
      </c>
      <c r="I57" s="337" t="s">
        <v>297</v>
      </c>
      <c r="J57" s="338" t="s">
        <v>298</v>
      </c>
      <c r="K57" s="891" t="s">
        <v>46</v>
      </c>
      <c r="L57" s="796"/>
      <c r="M57" s="84"/>
    </row>
    <row r="58" spans="1:13" ht="13.5" customHeight="1" x14ac:dyDescent="0.25">
      <c r="A58" s="339"/>
      <c r="B58" s="894"/>
      <c r="C58" s="901"/>
      <c r="D58" s="893"/>
      <c r="E58" s="34"/>
      <c r="F58" s="340">
        <v>0</v>
      </c>
      <c r="G58" s="341">
        <v>0</v>
      </c>
      <c r="H58" s="342">
        <f t="shared" ref="H58:H67" si="1">F58-G58</f>
        <v>0</v>
      </c>
      <c r="I58" s="340">
        <v>0</v>
      </c>
      <c r="J58" s="343">
        <f t="shared" ref="J58:J67" si="2">IF(F58=0,0,(I58*12)/F58)</f>
        <v>0</v>
      </c>
      <c r="K58" s="902"/>
      <c r="L58" s="895"/>
      <c r="M58" s="84"/>
    </row>
    <row r="59" spans="1:13" ht="13.5" customHeight="1" x14ac:dyDescent="0.25">
      <c r="A59" s="344"/>
      <c r="B59" s="887"/>
      <c r="C59" s="800"/>
      <c r="D59" s="889"/>
      <c r="E59" s="34"/>
      <c r="F59" s="340">
        <v>0</v>
      </c>
      <c r="G59" s="341">
        <v>0</v>
      </c>
      <c r="H59" s="342">
        <f t="shared" si="1"/>
        <v>0</v>
      </c>
      <c r="I59" s="340">
        <v>0</v>
      </c>
      <c r="J59" s="343">
        <f t="shared" si="2"/>
        <v>0</v>
      </c>
      <c r="K59" s="897"/>
      <c r="L59" s="792"/>
      <c r="M59" s="84"/>
    </row>
    <row r="60" spans="1:13" ht="13.5" customHeight="1" x14ac:dyDescent="0.25">
      <c r="A60" s="344"/>
      <c r="B60" s="887"/>
      <c r="C60" s="800"/>
      <c r="D60" s="889"/>
      <c r="E60" s="34"/>
      <c r="F60" s="340">
        <v>0</v>
      </c>
      <c r="G60" s="341">
        <v>0</v>
      </c>
      <c r="H60" s="342">
        <f t="shared" si="1"/>
        <v>0</v>
      </c>
      <c r="I60" s="340">
        <v>0</v>
      </c>
      <c r="J60" s="343">
        <f t="shared" si="2"/>
        <v>0</v>
      </c>
      <c r="K60" s="897"/>
      <c r="L60" s="792"/>
      <c r="M60" s="84"/>
    </row>
    <row r="61" spans="1:13" ht="13.5" customHeight="1" x14ac:dyDescent="0.25">
      <c r="A61" s="344"/>
      <c r="B61" s="896"/>
      <c r="C61" s="800"/>
      <c r="D61" s="889"/>
      <c r="E61" s="34"/>
      <c r="F61" s="340">
        <v>0</v>
      </c>
      <c r="G61" s="341">
        <v>0</v>
      </c>
      <c r="H61" s="342">
        <f t="shared" si="1"/>
        <v>0</v>
      </c>
      <c r="I61" s="340">
        <v>0</v>
      </c>
      <c r="J61" s="343">
        <f t="shared" si="2"/>
        <v>0</v>
      </c>
      <c r="K61" s="897"/>
      <c r="L61" s="792"/>
      <c r="M61" s="84"/>
    </row>
    <row r="62" spans="1:13" ht="13.5" customHeight="1" x14ac:dyDescent="0.25">
      <c r="A62" s="344"/>
      <c r="B62" s="896"/>
      <c r="C62" s="800"/>
      <c r="D62" s="889"/>
      <c r="E62" s="34"/>
      <c r="F62" s="340">
        <v>0</v>
      </c>
      <c r="G62" s="341">
        <v>0</v>
      </c>
      <c r="H62" s="342">
        <f t="shared" si="1"/>
        <v>0</v>
      </c>
      <c r="I62" s="340">
        <v>0</v>
      </c>
      <c r="J62" s="343">
        <f t="shared" si="2"/>
        <v>0</v>
      </c>
      <c r="K62" s="897"/>
      <c r="L62" s="792"/>
      <c r="M62" s="84"/>
    </row>
    <row r="63" spans="1:13" ht="13.5" customHeight="1" x14ac:dyDescent="0.25">
      <c r="A63" s="344"/>
      <c r="B63" s="896"/>
      <c r="C63" s="800"/>
      <c r="D63" s="889"/>
      <c r="E63" s="34"/>
      <c r="F63" s="340">
        <v>0</v>
      </c>
      <c r="G63" s="341">
        <v>0</v>
      </c>
      <c r="H63" s="342">
        <f t="shared" si="1"/>
        <v>0</v>
      </c>
      <c r="I63" s="340">
        <v>0</v>
      </c>
      <c r="J63" s="343">
        <f t="shared" si="2"/>
        <v>0</v>
      </c>
      <c r="K63" s="897"/>
      <c r="L63" s="792"/>
      <c r="M63" s="84"/>
    </row>
    <row r="64" spans="1:13" ht="13.5" customHeight="1" x14ac:dyDescent="0.25">
      <c r="A64" s="344"/>
      <c r="B64" s="896"/>
      <c r="C64" s="800"/>
      <c r="D64" s="889"/>
      <c r="E64" s="34"/>
      <c r="F64" s="340">
        <v>0</v>
      </c>
      <c r="G64" s="341">
        <v>0</v>
      </c>
      <c r="H64" s="342">
        <f t="shared" si="1"/>
        <v>0</v>
      </c>
      <c r="I64" s="340">
        <v>0</v>
      </c>
      <c r="J64" s="343">
        <f t="shared" si="2"/>
        <v>0</v>
      </c>
      <c r="K64" s="897"/>
      <c r="L64" s="792"/>
      <c r="M64" s="84"/>
    </row>
    <row r="65" spans="1:12" ht="13.5" customHeight="1" x14ac:dyDescent="0.25">
      <c r="A65" s="344"/>
      <c r="B65" s="896"/>
      <c r="C65" s="800"/>
      <c r="D65" s="889"/>
      <c r="E65" s="34"/>
      <c r="F65" s="340">
        <v>0</v>
      </c>
      <c r="G65" s="341">
        <v>0</v>
      </c>
      <c r="H65" s="342">
        <f t="shared" si="1"/>
        <v>0</v>
      </c>
      <c r="I65" s="340">
        <v>0</v>
      </c>
      <c r="J65" s="343">
        <f t="shared" si="2"/>
        <v>0</v>
      </c>
      <c r="K65" s="897"/>
      <c r="L65" s="792"/>
    </row>
    <row r="66" spans="1:12" ht="13.5" customHeight="1" x14ac:dyDescent="0.25">
      <c r="A66" s="344"/>
      <c r="B66" s="896"/>
      <c r="C66" s="800"/>
      <c r="D66" s="889"/>
      <c r="E66" s="34"/>
      <c r="F66" s="340">
        <v>0</v>
      </c>
      <c r="G66" s="341">
        <v>0</v>
      </c>
      <c r="H66" s="342">
        <f t="shared" si="1"/>
        <v>0</v>
      </c>
      <c r="I66" s="340">
        <v>0</v>
      </c>
      <c r="J66" s="343">
        <f t="shared" si="2"/>
        <v>0</v>
      </c>
      <c r="K66" s="897"/>
      <c r="L66" s="792"/>
    </row>
    <row r="67" spans="1:12" ht="13.5" customHeight="1" x14ac:dyDescent="0.25">
      <c r="A67" s="345"/>
      <c r="B67" s="883"/>
      <c r="C67" s="804"/>
      <c r="D67" s="884"/>
      <c r="E67" s="117"/>
      <c r="F67" s="341">
        <v>0</v>
      </c>
      <c r="G67" s="341">
        <v>0</v>
      </c>
      <c r="H67" s="346">
        <f t="shared" si="1"/>
        <v>0</v>
      </c>
      <c r="I67" s="341">
        <v>0</v>
      </c>
      <c r="J67" s="343">
        <f t="shared" si="2"/>
        <v>0</v>
      </c>
      <c r="K67" s="898"/>
      <c r="L67" s="794"/>
    </row>
    <row r="68" spans="1:12" ht="17.25" customHeight="1" x14ac:dyDescent="0.25">
      <c r="A68" s="318" t="s">
        <v>78</v>
      </c>
      <c r="B68" s="885" t="s">
        <v>288</v>
      </c>
      <c r="C68" s="806"/>
      <c r="D68" s="886"/>
      <c r="E68" s="320" t="s">
        <v>288</v>
      </c>
      <c r="F68" s="321">
        <f t="shared" ref="F68:I68" si="3">SUM(F58:F67)</f>
        <v>0</v>
      </c>
      <c r="G68" s="347">
        <f t="shared" si="3"/>
        <v>0</v>
      </c>
      <c r="H68" s="347">
        <f t="shared" si="3"/>
        <v>0</v>
      </c>
      <c r="I68" s="347">
        <f t="shared" si="3"/>
        <v>0</v>
      </c>
      <c r="J68" s="885" t="s">
        <v>288</v>
      </c>
      <c r="K68" s="806"/>
      <c r="L68" s="796"/>
    </row>
    <row r="69" spans="1:12" ht="17.25" customHeight="1" x14ac:dyDescent="0.25">
      <c r="A69" s="348"/>
      <c r="B69" s="349"/>
      <c r="C69" s="350"/>
      <c r="D69" s="350"/>
      <c r="E69" s="349"/>
      <c r="F69" s="351"/>
      <c r="G69" s="352"/>
      <c r="H69" s="352"/>
      <c r="I69" s="353"/>
      <c r="J69" s="325"/>
      <c r="K69" s="354"/>
      <c r="L69" s="354"/>
    </row>
    <row r="70" spans="1:12" ht="15" customHeight="1" x14ac:dyDescent="0.25">
      <c r="A70" s="890" t="s">
        <v>299</v>
      </c>
      <c r="B70" s="806"/>
      <c r="C70" s="806"/>
      <c r="D70" s="806"/>
      <c r="E70" s="806"/>
      <c r="F70" s="806"/>
      <c r="G70" s="806"/>
      <c r="H70" s="806"/>
      <c r="I70" s="355"/>
      <c r="J70" s="79"/>
      <c r="K70" s="79"/>
      <c r="L70" s="79"/>
    </row>
    <row r="71" spans="1:12" ht="13.5" customHeight="1" x14ac:dyDescent="0.3">
      <c r="A71" s="891" t="s">
        <v>300</v>
      </c>
      <c r="B71" s="796"/>
      <c r="C71" s="336" t="s">
        <v>301</v>
      </c>
      <c r="D71" s="336" t="s">
        <v>278</v>
      </c>
      <c r="E71" s="286" t="s">
        <v>295</v>
      </c>
      <c r="F71" s="286" t="s">
        <v>302</v>
      </c>
      <c r="G71" s="891" t="s">
        <v>46</v>
      </c>
      <c r="H71" s="796"/>
      <c r="I71" s="356"/>
      <c r="J71" s="357"/>
      <c r="K71" s="84"/>
      <c r="L71" s="84"/>
    </row>
    <row r="72" spans="1:12" ht="15" customHeight="1" x14ac:dyDescent="0.3">
      <c r="A72" s="892"/>
      <c r="B72" s="893"/>
      <c r="C72" s="89"/>
      <c r="D72" s="358">
        <v>0</v>
      </c>
      <c r="E72" s="359">
        <v>0</v>
      </c>
      <c r="F72" s="360">
        <v>0</v>
      </c>
      <c r="G72" s="894"/>
      <c r="H72" s="895"/>
      <c r="I72" s="361"/>
      <c r="J72" s="357"/>
      <c r="K72" s="84"/>
      <c r="L72" s="84"/>
    </row>
    <row r="73" spans="1:12" ht="15" customHeight="1" x14ac:dyDescent="0.3">
      <c r="A73" s="888"/>
      <c r="B73" s="889"/>
      <c r="C73" s="34"/>
      <c r="D73" s="358">
        <v>0</v>
      </c>
      <c r="E73" s="358">
        <v>0</v>
      </c>
      <c r="F73" s="362">
        <v>0</v>
      </c>
      <c r="G73" s="887"/>
      <c r="H73" s="792"/>
      <c r="I73" s="363"/>
      <c r="J73" s="357"/>
      <c r="K73" s="84"/>
      <c r="L73" s="84"/>
    </row>
    <row r="74" spans="1:12" ht="13.5" customHeight="1" x14ac:dyDescent="0.3">
      <c r="A74" s="888"/>
      <c r="B74" s="889"/>
      <c r="C74" s="34"/>
      <c r="D74" s="358">
        <v>0</v>
      </c>
      <c r="E74" s="358">
        <v>0</v>
      </c>
      <c r="F74" s="362">
        <v>0</v>
      </c>
      <c r="G74" s="887"/>
      <c r="H74" s="792"/>
      <c r="I74" s="363"/>
      <c r="J74" s="357"/>
      <c r="K74" s="84"/>
      <c r="L74" s="84"/>
    </row>
    <row r="75" spans="1:12" ht="12.75" customHeight="1" x14ac:dyDescent="0.3">
      <c r="A75" s="888"/>
      <c r="B75" s="889"/>
      <c r="C75" s="117"/>
      <c r="D75" s="358">
        <v>0</v>
      </c>
      <c r="E75" s="358">
        <v>0</v>
      </c>
      <c r="F75" s="362">
        <v>0</v>
      </c>
      <c r="G75" s="887"/>
      <c r="H75" s="792"/>
      <c r="I75" s="363"/>
      <c r="J75" s="357"/>
      <c r="K75" s="84"/>
      <c r="L75" s="84"/>
    </row>
    <row r="76" spans="1:12" ht="13.5" customHeight="1" x14ac:dyDescent="0.3">
      <c r="A76" s="888"/>
      <c r="B76" s="889"/>
      <c r="C76" s="117"/>
      <c r="D76" s="358">
        <v>0</v>
      </c>
      <c r="E76" s="358">
        <v>0</v>
      </c>
      <c r="F76" s="362">
        <v>0</v>
      </c>
      <c r="G76" s="887"/>
      <c r="H76" s="792"/>
      <c r="I76" s="363"/>
      <c r="J76" s="357"/>
      <c r="K76" s="84"/>
      <c r="L76" s="84"/>
    </row>
    <row r="77" spans="1:12" ht="13.5" customHeight="1" x14ac:dyDescent="0.3">
      <c r="A77" s="888"/>
      <c r="B77" s="889"/>
      <c r="C77" s="117"/>
      <c r="D77" s="358">
        <v>0</v>
      </c>
      <c r="E77" s="358">
        <v>0</v>
      </c>
      <c r="F77" s="362">
        <v>0</v>
      </c>
      <c r="G77" s="887"/>
      <c r="H77" s="792"/>
      <c r="I77" s="363"/>
      <c r="J77" s="357"/>
      <c r="K77" s="84"/>
      <c r="L77" s="84"/>
    </row>
    <row r="78" spans="1:12" ht="13.5" customHeight="1" x14ac:dyDescent="0.3">
      <c r="A78" s="888"/>
      <c r="B78" s="889"/>
      <c r="C78" s="117"/>
      <c r="D78" s="358">
        <v>0</v>
      </c>
      <c r="E78" s="358">
        <v>0</v>
      </c>
      <c r="F78" s="362">
        <v>0</v>
      </c>
      <c r="G78" s="887"/>
      <c r="H78" s="792"/>
      <c r="I78" s="363"/>
      <c r="J78" s="357"/>
      <c r="K78" s="84"/>
      <c r="L78" s="84"/>
    </row>
    <row r="79" spans="1:12" ht="13.5" customHeight="1" x14ac:dyDescent="0.3">
      <c r="A79" s="905"/>
      <c r="B79" s="884"/>
      <c r="C79" s="39"/>
      <c r="D79" s="364">
        <v>0</v>
      </c>
      <c r="E79" s="364">
        <v>0</v>
      </c>
      <c r="F79" s="365">
        <v>0</v>
      </c>
      <c r="G79" s="907"/>
      <c r="H79" s="794"/>
      <c r="I79" s="363"/>
      <c r="J79" s="357"/>
      <c r="K79" s="84"/>
      <c r="L79" s="84"/>
    </row>
    <row r="80" spans="1:12" ht="18.75" customHeight="1" x14ac:dyDescent="0.25">
      <c r="A80" s="906" t="s">
        <v>78</v>
      </c>
      <c r="B80" s="886"/>
      <c r="C80" s="366" t="s">
        <v>288</v>
      </c>
      <c r="D80" s="367">
        <f t="shared" ref="D80:E80" si="4">SUM(D72:D79)</f>
        <v>0</v>
      </c>
      <c r="E80" s="368">
        <f t="shared" si="4"/>
        <v>0</v>
      </c>
      <c r="F80" s="366" t="s">
        <v>288</v>
      </c>
      <c r="G80" s="885" t="s">
        <v>303</v>
      </c>
      <c r="H80" s="796"/>
      <c r="I80" s="369"/>
      <c r="J80" s="69"/>
      <c r="K80" s="1"/>
      <c r="L80" s="1"/>
    </row>
    <row r="84" spans="1:7" ht="30.75" customHeight="1" x14ac:dyDescent="0.25">
      <c r="A84" s="84" t="s">
        <v>304</v>
      </c>
      <c r="B84" s="84"/>
      <c r="C84" s="84"/>
      <c r="D84" s="370"/>
      <c r="E84" s="903" t="s">
        <v>305</v>
      </c>
      <c r="F84" s="806"/>
      <c r="G84" s="796"/>
    </row>
    <row r="85" spans="1:7" ht="18.75" customHeight="1" x14ac:dyDescent="0.3">
      <c r="A85" s="84"/>
      <c r="B85" s="84"/>
      <c r="C85" s="84"/>
      <c r="D85" s="371"/>
      <c r="E85" s="904">
        <f>D80+F68+E28+E53</f>
        <v>0</v>
      </c>
      <c r="F85" s="806"/>
      <c r="G85" s="796"/>
    </row>
  </sheetData>
  <mergeCells count="52">
    <mergeCell ref="E84:G84"/>
    <mergeCell ref="E85:G85"/>
    <mergeCell ref="A75:B75"/>
    <mergeCell ref="G75:H75"/>
    <mergeCell ref="A76:B76"/>
    <mergeCell ref="G76:H76"/>
    <mergeCell ref="A77:B77"/>
    <mergeCell ref="G77:H77"/>
    <mergeCell ref="G78:H78"/>
    <mergeCell ref="A79:B79"/>
    <mergeCell ref="A80:B80"/>
    <mergeCell ref="G79:H79"/>
    <mergeCell ref="G80:H80"/>
    <mergeCell ref="K57:L57"/>
    <mergeCell ref="K58:L58"/>
    <mergeCell ref="K63:L63"/>
    <mergeCell ref="K64:L64"/>
    <mergeCell ref="K65:L65"/>
    <mergeCell ref="K62:L62"/>
    <mergeCell ref="K66:L66"/>
    <mergeCell ref="K67:L67"/>
    <mergeCell ref="J68:L68"/>
    <mergeCell ref="A1:N3"/>
    <mergeCell ref="A4:N4"/>
    <mergeCell ref="A5:N5"/>
    <mergeCell ref="A30:M30"/>
    <mergeCell ref="A56:L56"/>
    <mergeCell ref="B57:D57"/>
    <mergeCell ref="B58:D58"/>
    <mergeCell ref="B59:D59"/>
    <mergeCell ref="K59:L59"/>
    <mergeCell ref="B60:D60"/>
    <mergeCell ref="K60:L60"/>
    <mergeCell ref="B61:D61"/>
    <mergeCell ref="K61:L61"/>
    <mergeCell ref="B62:D62"/>
    <mergeCell ref="B63:D63"/>
    <mergeCell ref="B64:D64"/>
    <mergeCell ref="B65:D65"/>
    <mergeCell ref="B66:D66"/>
    <mergeCell ref="B67:D67"/>
    <mergeCell ref="B68:D68"/>
    <mergeCell ref="G73:H73"/>
    <mergeCell ref="G74:H74"/>
    <mergeCell ref="A78:B78"/>
    <mergeCell ref="A73:B73"/>
    <mergeCell ref="A74:B74"/>
    <mergeCell ref="A70:H70"/>
    <mergeCell ref="A71:B71"/>
    <mergeCell ref="G71:H71"/>
    <mergeCell ref="A72:B72"/>
    <mergeCell ref="G72:H72"/>
  </mergeCells>
  <pageMargins left="0.7" right="0.7" top="0.75" bottom="0.75" header="0" footer="0"/>
  <pageSetup paperSize="9" orientation="landscape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500-000000000000}">
          <x14:formula1>
            <xm:f>'נתוני עזר'!$C$40:$C$47</xm:f>
          </x14:formula1>
          <xm:sqref>A32:A52</xm:sqref>
        </x14:dataValidation>
        <x14:dataValidation type="list" allowBlank="1" showErrorMessage="1" xr:uid="{00000000-0002-0000-0500-000001000000}">
          <x14:formula1>
            <xm:f>'נתוני עזר'!$A$40:$A$44</xm:f>
          </x14:formula1>
          <xm:sqref>A7:A27</xm:sqref>
        </x14:dataValidation>
        <x14:dataValidation type="list" allowBlank="1" showErrorMessage="1" xr:uid="{00000000-0002-0000-0500-000002000000}">
          <x14:formula1>
            <xm:f>'נתוני עזר'!$A$29:$A$36</xm:f>
          </x14:formula1>
          <xm:sqref>A58:A67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B1:P84"/>
  <sheetViews>
    <sheetView rightToLeft="1" topLeftCell="A73" workbookViewId="0">
      <selection activeCell="H104" sqref="H104"/>
    </sheetView>
  </sheetViews>
  <sheetFormatPr defaultColWidth="12.59765625" defaultRowHeight="15" customHeight="1" x14ac:dyDescent="0.25"/>
  <cols>
    <col min="1" max="1" width="2.3984375" customWidth="1"/>
    <col min="2" max="2" width="17.19921875" customWidth="1"/>
    <col min="3" max="3" width="15.3984375" customWidth="1"/>
    <col min="4" max="4" width="17.59765625" customWidth="1"/>
    <col min="5" max="5" width="15.8984375" customWidth="1"/>
    <col min="6" max="7" width="10.59765625" customWidth="1"/>
    <col min="8" max="8" width="11.19921875" customWidth="1"/>
    <col min="9" max="9" width="13.69921875" customWidth="1"/>
    <col min="10" max="10" width="18.5" customWidth="1"/>
    <col min="11" max="11" width="31.5" customWidth="1"/>
    <col min="12" max="12" width="16" customWidth="1"/>
    <col min="13" max="13" width="8.59765625" customWidth="1"/>
    <col min="14" max="14" width="11.69921875" customWidth="1"/>
    <col min="15" max="15" width="14.69921875" customWidth="1"/>
    <col min="16" max="16" width="21" customWidth="1"/>
  </cols>
  <sheetData>
    <row r="1" spans="2:16" ht="13.5" customHeight="1" x14ac:dyDescent="0.25">
      <c r="B1" s="910" t="s">
        <v>306</v>
      </c>
      <c r="C1" s="779"/>
      <c r="D1" s="779"/>
      <c r="E1" s="779"/>
      <c r="F1" s="779"/>
      <c r="G1" s="779"/>
      <c r="H1" s="779"/>
      <c r="I1" s="779"/>
      <c r="J1" s="779"/>
      <c r="K1" s="779"/>
      <c r="L1" s="911"/>
      <c r="M1" s="45"/>
      <c r="N1" s="1"/>
      <c r="O1" s="1"/>
      <c r="P1" s="1"/>
    </row>
    <row r="2" spans="2:16" ht="13.5" customHeight="1" x14ac:dyDescent="0.25">
      <c r="B2" s="775"/>
      <c r="C2" s="776"/>
      <c r="D2" s="776"/>
      <c r="E2" s="776"/>
      <c r="F2" s="776"/>
      <c r="G2" s="776"/>
      <c r="H2" s="776"/>
      <c r="I2" s="776"/>
      <c r="J2" s="776"/>
      <c r="K2" s="776"/>
      <c r="L2" s="912"/>
      <c r="M2" s="1"/>
      <c r="N2" s="1"/>
      <c r="O2" s="1"/>
      <c r="P2" s="1"/>
    </row>
    <row r="3" spans="2:16" ht="13.5" customHeight="1" x14ac:dyDescent="0.25">
      <c r="B3" s="775"/>
      <c r="C3" s="776"/>
      <c r="D3" s="776"/>
      <c r="E3" s="776"/>
      <c r="F3" s="776"/>
      <c r="G3" s="776"/>
      <c r="H3" s="776"/>
      <c r="I3" s="776"/>
      <c r="J3" s="776"/>
      <c r="K3" s="776"/>
      <c r="L3" s="912"/>
      <c r="M3" s="1"/>
      <c r="N3" s="1"/>
      <c r="O3" s="55"/>
      <c r="P3" s="1"/>
    </row>
    <row r="4" spans="2:16" ht="20.25" customHeight="1" x14ac:dyDescent="0.4">
      <c r="B4" s="913" t="s">
        <v>307</v>
      </c>
      <c r="C4" s="809"/>
      <c r="D4" s="809"/>
      <c r="E4" s="809"/>
      <c r="F4" s="809"/>
      <c r="G4" s="809"/>
      <c r="H4" s="809"/>
      <c r="I4" s="809"/>
      <c r="J4" s="809"/>
      <c r="K4" s="809"/>
      <c r="L4" s="914"/>
      <c r="M4" s="55"/>
      <c r="N4" s="1"/>
      <c r="O4" s="372"/>
      <c r="P4" s="1"/>
    </row>
    <row r="5" spans="2:16" ht="57" customHeight="1" x14ac:dyDescent="0.25">
      <c r="B5" s="373" t="s">
        <v>308</v>
      </c>
      <c r="C5" s="373" t="s">
        <v>309</v>
      </c>
      <c r="D5" s="374" t="s">
        <v>52</v>
      </c>
      <c r="E5" s="373" t="s">
        <v>310</v>
      </c>
      <c r="F5" s="373" t="s">
        <v>311</v>
      </c>
      <c r="G5" s="373" t="s">
        <v>312</v>
      </c>
      <c r="H5" s="373" t="s">
        <v>313</v>
      </c>
      <c r="I5" s="373" t="s">
        <v>314</v>
      </c>
      <c r="J5" s="373" t="s">
        <v>315</v>
      </c>
      <c r="K5" s="375" t="s">
        <v>316</v>
      </c>
      <c r="L5" s="373" t="s">
        <v>317</v>
      </c>
      <c r="M5" s="67"/>
      <c r="N5" s="1"/>
      <c r="O5" s="1"/>
      <c r="P5" s="1"/>
    </row>
    <row r="6" spans="2:16" ht="18" customHeight="1" x14ac:dyDescent="0.25">
      <c r="B6" s="376"/>
      <c r="C6" s="377">
        <v>0</v>
      </c>
      <c r="D6" s="377">
        <v>0</v>
      </c>
      <c r="E6" s="377">
        <v>0</v>
      </c>
      <c r="F6" s="378"/>
      <c r="G6" s="379"/>
      <c r="H6" s="380">
        <f t="shared" ref="H6:H30" ca="1" si="0">IF(G6&lt;TODAY(),0,IF(ISBLANK(G6),0,DATEDIF(TODAY(),G6,"m")))</f>
        <v>0</v>
      </c>
      <c r="I6" s="381">
        <f t="shared" ref="I6:I30" ca="1" si="1">IF(ISBLANK(G6),E6, IF( G6&lt;TODAY(),0,E6))</f>
        <v>0</v>
      </c>
      <c r="J6" s="382"/>
      <c r="K6" s="383">
        <f t="shared" ref="K6:K30" si="2">IF(E6=0,0,IF(D6=0,0,E6/D6))</f>
        <v>0</v>
      </c>
      <c r="L6" s="384"/>
      <c r="M6" s="1"/>
      <c r="N6" s="915" t="s">
        <v>318</v>
      </c>
      <c r="O6" s="853"/>
      <c r="P6" s="854"/>
    </row>
    <row r="7" spans="2:16" ht="18" customHeight="1" x14ac:dyDescent="0.25">
      <c r="B7" s="385"/>
      <c r="C7" s="377">
        <v>0</v>
      </c>
      <c r="D7" s="377">
        <v>0</v>
      </c>
      <c r="E7" s="377">
        <v>0</v>
      </c>
      <c r="F7" s="378"/>
      <c r="G7" s="379"/>
      <c r="H7" s="380">
        <f t="shared" ca="1" si="0"/>
        <v>0</v>
      </c>
      <c r="I7" s="381">
        <f t="shared" ca="1" si="1"/>
        <v>0</v>
      </c>
      <c r="J7" s="382"/>
      <c r="K7" s="383">
        <f t="shared" si="2"/>
        <v>0</v>
      </c>
      <c r="L7" s="386"/>
      <c r="M7" s="1"/>
      <c r="N7" s="387" t="s">
        <v>319</v>
      </c>
      <c r="O7" s="388" t="s">
        <v>310</v>
      </c>
      <c r="P7" s="387" t="s">
        <v>320</v>
      </c>
    </row>
    <row r="8" spans="2:16" ht="18" customHeight="1" x14ac:dyDescent="0.25">
      <c r="B8" s="389"/>
      <c r="C8" s="377">
        <v>0</v>
      </c>
      <c r="D8" s="377">
        <v>0</v>
      </c>
      <c r="E8" s="377">
        <v>0</v>
      </c>
      <c r="F8" s="378"/>
      <c r="G8" s="379"/>
      <c r="H8" s="380">
        <f t="shared" ca="1" si="0"/>
        <v>0</v>
      </c>
      <c r="I8" s="381">
        <f t="shared" ca="1" si="1"/>
        <v>0</v>
      </c>
      <c r="J8" s="382"/>
      <c r="K8" s="383">
        <f t="shared" si="2"/>
        <v>0</v>
      </c>
      <c r="L8" s="390"/>
      <c r="M8" s="391"/>
      <c r="N8" s="392"/>
      <c r="O8" s="393"/>
      <c r="P8" s="394">
        <f ca="1">IF(O8=0,0,EDATE(TODAY(),N8/O8))</f>
        <v>0</v>
      </c>
    </row>
    <row r="9" spans="2:16" ht="18" customHeight="1" x14ac:dyDescent="0.25">
      <c r="B9" s="385"/>
      <c r="C9" s="377">
        <v>0</v>
      </c>
      <c r="D9" s="377">
        <v>0</v>
      </c>
      <c r="E9" s="377">
        <v>0</v>
      </c>
      <c r="F9" s="378"/>
      <c r="G9" s="379"/>
      <c r="H9" s="380">
        <f t="shared" ca="1" si="0"/>
        <v>0</v>
      </c>
      <c r="I9" s="381">
        <f t="shared" ca="1" si="1"/>
        <v>0</v>
      </c>
      <c r="J9" s="382"/>
      <c r="K9" s="383">
        <f t="shared" si="2"/>
        <v>0</v>
      </c>
      <c r="L9" s="395"/>
      <c r="M9" s="391"/>
      <c r="N9" s="1"/>
      <c r="O9" s="1"/>
      <c r="P9" s="1"/>
    </row>
    <row r="10" spans="2:16" ht="18" customHeight="1" x14ac:dyDescent="0.25">
      <c r="B10" s="385"/>
      <c r="C10" s="377">
        <v>0</v>
      </c>
      <c r="D10" s="377">
        <v>0</v>
      </c>
      <c r="E10" s="377">
        <v>0</v>
      </c>
      <c r="F10" s="378"/>
      <c r="G10" s="379"/>
      <c r="H10" s="380">
        <f t="shared" ca="1" si="0"/>
        <v>0</v>
      </c>
      <c r="I10" s="381">
        <f t="shared" ca="1" si="1"/>
        <v>0</v>
      </c>
      <c r="J10" s="382"/>
      <c r="K10" s="383">
        <f t="shared" si="2"/>
        <v>0</v>
      </c>
      <c r="L10" s="395"/>
      <c r="M10" s="391"/>
      <c r="N10" s="1"/>
      <c r="O10" s="1"/>
      <c r="P10" s="1"/>
    </row>
    <row r="11" spans="2:16" ht="18" customHeight="1" x14ac:dyDescent="0.25">
      <c r="B11" s="385"/>
      <c r="C11" s="377">
        <v>0</v>
      </c>
      <c r="D11" s="377">
        <v>0</v>
      </c>
      <c r="E11" s="377">
        <v>0</v>
      </c>
      <c r="F11" s="378"/>
      <c r="G11" s="379"/>
      <c r="H11" s="380">
        <f t="shared" ca="1" si="0"/>
        <v>0</v>
      </c>
      <c r="I11" s="381">
        <f t="shared" ca="1" si="1"/>
        <v>0</v>
      </c>
      <c r="J11" s="382"/>
      <c r="K11" s="383">
        <f t="shared" si="2"/>
        <v>0</v>
      </c>
      <c r="L11" s="395"/>
      <c r="M11" s="391"/>
      <c r="N11" s="1"/>
      <c r="O11" s="1"/>
      <c r="P11" s="1"/>
    </row>
    <row r="12" spans="2:16" ht="18" customHeight="1" x14ac:dyDescent="0.25">
      <c r="B12" s="385"/>
      <c r="C12" s="377">
        <v>0</v>
      </c>
      <c r="D12" s="377">
        <v>0</v>
      </c>
      <c r="E12" s="377">
        <v>0</v>
      </c>
      <c r="F12" s="378"/>
      <c r="G12" s="379"/>
      <c r="H12" s="380">
        <f t="shared" ca="1" si="0"/>
        <v>0</v>
      </c>
      <c r="I12" s="381">
        <f t="shared" ca="1" si="1"/>
        <v>0</v>
      </c>
      <c r="J12" s="382"/>
      <c r="K12" s="383">
        <f t="shared" si="2"/>
        <v>0</v>
      </c>
      <c r="L12" s="395"/>
      <c r="M12" s="391"/>
      <c r="N12" s="1"/>
      <c r="O12" s="1"/>
      <c r="P12" s="1"/>
    </row>
    <row r="13" spans="2:16" ht="18" customHeight="1" x14ac:dyDescent="0.25">
      <c r="B13" s="385"/>
      <c r="C13" s="377">
        <v>0</v>
      </c>
      <c r="D13" s="377">
        <v>0</v>
      </c>
      <c r="E13" s="377">
        <v>0</v>
      </c>
      <c r="F13" s="378"/>
      <c r="G13" s="379"/>
      <c r="H13" s="380">
        <f t="shared" ca="1" si="0"/>
        <v>0</v>
      </c>
      <c r="I13" s="381">
        <f t="shared" ca="1" si="1"/>
        <v>0</v>
      </c>
      <c r="J13" s="382"/>
      <c r="K13" s="383">
        <f t="shared" si="2"/>
        <v>0</v>
      </c>
      <c r="L13" s="395"/>
      <c r="M13" s="1"/>
      <c r="N13" s="396"/>
      <c r="O13" s="1"/>
      <c r="P13" s="1"/>
    </row>
    <row r="14" spans="2:16" ht="18" customHeight="1" x14ac:dyDescent="0.25">
      <c r="B14" s="385"/>
      <c r="C14" s="377">
        <v>0</v>
      </c>
      <c r="D14" s="377">
        <v>0</v>
      </c>
      <c r="E14" s="377">
        <v>0</v>
      </c>
      <c r="F14" s="378"/>
      <c r="G14" s="379"/>
      <c r="H14" s="380">
        <f t="shared" ca="1" si="0"/>
        <v>0</v>
      </c>
      <c r="I14" s="381">
        <f t="shared" ca="1" si="1"/>
        <v>0</v>
      </c>
      <c r="J14" s="382"/>
      <c r="K14" s="383">
        <f t="shared" si="2"/>
        <v>0</v>
      </c>
      <c r="L14" s="395"/>
      <c r="M14" s="1"/>
      <c r="N14" s="1"/>
      <c r="O14" s="1"/>
      <c r="P14" s="1"/>
    </row>
    <row r="15" spans="2:16" ht="18" customHeight="1" x14ac:dyDescent="0.25">
      <c r="B15" s="385"/>
      <c r="C15" s="377">
        <v>0</v>
      </c>
      <c r="D15" s="377">
        <v>0</v>
      </c>
      <c r="E15" s="377">
        <v>0</v>
      </c>
      <c r="F15" s="378"/>
      <c r="G15" s="379"/>
      <c r="H15" s="380">
        <f t="shared" ca="1" si="0"/>
        <v>0</v>
      </c>
      <c r="I15" s="381">
        <f t="shared" ca="1" si="1"/>
        <v>0</v>
      </c>
      <c r="J15" s="382"/>
      <c r="K15" s="383">
        <f t="shared" si="2"/>
        <v>0</v>
      </c>
      <c r="L15" s="395"/>
      <c r="M15" s="1"/>
      <c r="N15" s="1"/>
      <c r="O15" s="1"/>
      <c r="P15" s="1"/>
    </row>
    <row r="16" spans="2:16" ht="18" customHeight="1" x14ac:dyDescent="0.25">
      <c r="B16" s="385"/>
      <c r="C16" s="377">
        <v>0</v>
      </c>
      <c r="D16" s="377">
        <v>0</v>
      </c>
      <c r="E16" s="377">
        <v>0</v>
      </c>
      <c r="F16" s="378"/>
      <c r="G16" s="379"/>
      <c r="H16" s="380">
        <f t="shared" ca="1" si="0"/>
        <v>0</v>
      </c>
      <c r="I16" s="381">
        <f t="shared" ca="1" si="1"/>
        <v>0</v>
      </c>
      <c r="J16" s="382"/>
      <c r="K16" s="383">
        <f t="shared" si="2"/>
        <v>0</v>
      </c>
      <c r="L16" s="395"/>
      <c r="M16" s="1"/>
      <c r="N16" s="1"/>
      <c r="O16" s="1"/>
      <c r="P16" s="1"/>
    </row>
    <row r="17" spans="2:12" ht="18" customHeight="1" x14ac:dyDescent="0.25">
      <c r="B17" s="385"/>
      <c r="C17" s="377">
        <v>0</v>
      </c>
      <c r="D17" s="377">
        <v>0</v>
      </c>
      <c r="E17" s="377">
        <v>0</v>
      </c>
      <c r="F17" s="378"/>
      <c r="G17" s="379"/>
      <c r="H17" s="380">
        <f t="shared" ca="1" si="0"/>
        <v>0</v>
      </c>
      <c r="I17" s="381">
        <f t="shared" ca="1" si="1"/>
        <v>0</v>
      </c>
      <c r="J17" s="382"/>
      <c r="K17" s="383">
        <f t="shared" si="2"/>
        <v>0</v>
      </c>
      <c r="L17" s="395"/>
    </row>
    <row r="18" spans="2:12" ht="18" customHeight="1" x14ac:dyDescent="0.25">
      <c r="B18" s="385"/>
      <c r="C18" s="377">
        <v>0</v>
      </c>
      <c r="D18" s="377">
        <v>0</v>
      </c>
      <c r="E18" s="377">
        <v>0</v>
      </c>
      <c r="F18" s="378"/>
      <c r="G18" s="379"/>
      <c r="H18" s="380">
        <f t="shared" ca="1" si="0"/>
        <v>0</v>
      </c>
      <c r="I18" s="381">
        <f t="shared" ca="1" si="1"/>
        <v>0</v>
      </c>
      <c r="J18" s="382"/>
      <c r="K18" s="383">
        <f t="shared" si="2"/>
        <v>0</v>
      </c>
      <c r="L18" s="395"/>
    </row>
    <row r="19" spans="2:12" ht="18" customHeight="1" x14ac:dyDescent="0.25">
      <c r="B19" s="385"/>
      <c r="C19" s="377">
        <v>0</v>
      </c>
      <c r="D19" s="377">
        <v>0</v>
      </c>
      <c r="E19" s="377">
        <v>0</v>
      </c>
      <c r="F19" s="378"/>
      <c r="G19" s="379"/>
      <c r="H19" s="380">
        <f t="shared" ca="1" si="0"/>
        <v>0</v>
      </c>
      <c r="I19" s="381">
        <f t="shared" ca="1" si="1"/>
        <v>0</v>
      </c>
      <c r="J19" s="382"/>
      <c r="K19" s="383">
        <f t="shared" si="2"/>
        <v>0</v>
      </c>
      <c r="L19" s="395"/>
    </row>
    <row r="20" spans="2:12" ht="18" customHeight="1" x14ac:dyDescent="0.25">
      <c r="B20" s="385"/>
      <c r="C20" s="377">
        <v>0</v>
      </c>
      <c r="D20" s="377">
        <v>0</v>
      </c>
      <c r="E20" s="377">
        <v>0</v>
      </c>
      <c r="F20" s="378"/>
      <c r="G20" s="379"/>
      <c r="H20" s="380">
        <f t="shared" ca="1" si="0"/>
        <v>0</v>
      </c>
      <c r="I20" s="381">
        <f t="shared" ca="1" si="1"/>
        <v>0</v>
      </c>
      <c r="J20" s="382"/>
      <c r="K20" s="383">
        <f t="shared" si="2"/>
        <v>0</v>
      </c>
      <c r="L20" s="384"/>
    </row>
    <row r="21" spans="2:12" ht="18" customHeight="1" x14ac:dyDescent="0.25">
      <c r="B21" s="385"/>
      <c r="C21" s="377">
        <v>0</v>
      </c>
      <c r="D21" s="377">
        <v>0</v>
      </c>
      <c r="E21" s="377">
        <v>0</v>
      </c>
      <c r="F21" s="378"/>
      <c r="G21" s="379"/>
      <c r="H21" s="380">
        <f t="shared" ca="1" si="0"/>
        <v>0</v>
      </c>
      <c r="I21" s="381">
        <f t="shared" ca="1" si="1"/>
        <v>0</v>
      </c>
      <c r="J21" s="382"/>
      <c r="K21" s="383">
        <f t="shared" si="2"/>
        <v>0</v>
      </c>
      <c r="L21" s="395"/>
    </row>
    <row r="22" spans="2:12" ht="18" customHeight="1" x14ac:dyDescent="0.25">
      <c r="B22" s="385"/>
      <c r="C22" s="377">
        <v>0</v>
      </c>
      <c r="D22" s="377">
        <v>0</v>
      </c>
      <c r="E22" s="377">
        <v>0</v>
      </c>
      <c r="F22" s="378"/>
      <c r="G22" s="379"/>
      <c r="H22" s="380">
        <f t="shared" ca="1" si="0"/>
        <v>0</v>
      </c>
      <c r="I22" s="381">
        <f t="shared" ca="1" si="1"/>
        <v>0</v>
      </c>
      <c r="J22" s="382"/>
      <c r="K22" s="383">
        <f t="shared" si="2"/>
        <v>0</v>
      </c>
      <c r="L22" s="384"/>
    </row>
    <row r="23" spans="2:12" ht="18" customHeight="1" x14ac:dyDescent="0.25">
      <c r="B23" s="385"/>
      <c r="C23" s="377">
        <v>0</v>
      </c>
      <c r="D23" s="377">
        <v>0</v>
      </c>
      <c r="E23" s="377">
        <v>0</v>
      </c>
      <c r="F23" s="378"/>
      <c r="G23" s="379"/>
      <c r="H23" s="380">
        <f t="shared" ca="1" si="0"/>
        <v>0</v>
      </c>
      <c r="I23" s="381">
        <f t="shared" ca="1" si="1"/>
        <v>0</v>
      </c>
      <c r="J23" s="382"/>
      <c r="K23" s="383">
        <f t="shared" si="2"/>
        <v>0</v>
      </c>
      <c r="L23" s="395"/>
    </row>
    <row r="24" spans="2:12" ht="18" customHeight="1" x14ac:dyDescent="0.25">
      <c r="B24" s="385"/>
      <c r="C24" s="377">
        <v>0</v>
      </c>
      <c r="D24" s="377">
        <v>0</v>
      </c>
      <c r="E24" s="377">
        <v>0</v>
      </c>
      <c r="F24" s="378"/>
      <c r="G24" s="379"/>
      <c r="H24" s="380">
        <f t="shared" ca="1" si="0"/>
        <v>0</v>
      </c>
      <c r="I24" s="381">
        <f t="shared" ca="1" si="1"/>
        <v>0</v>
      </c>
      <c r="J24" s="382"/>
      <c r="K24" s="383">
        <f t="shared" si="2"/>
        <v>0</v>
      </c>
      <c r="L24" s="395"/>
    </row>
    <row r="25" spans="2:12" ht="18" customHeight="1" x14ac:dyDescent="0.25">
      <c r="B25" s="385"/>
      <c r="C25" s="377">
        <v>0</v>
      </c>
      <c r="D25" s="377">
        <v>0</v>
      </c>
      <c r="E25" s="377">
        <v>0</v>
      </c>
      <c r="F25" s="378"/>
      <c r="G25" s="379"/>
      <c r="H25" s="380">
        <f t="shared" ca="1" si="0"/>
        <v>0</v>
      </c>
      <c r="I25" s="381">
        <f t="shared" ca="1" si="1"/>
        <v>0</v>
      </c>
      <c r="J25" s="382"/>
      <c r="K25" s="383">
        <f t="shared" si="2"/>
        <v>0</v>
      </c>
      <c r="L25" s="395"/>
    </row>
    <row r="26" spans="2:12" ht="18" customHeight="1" x14ac:dyDescent="0.25">
      <c r="B26" s="385"/>
      <c r="C26" s="377">
        <v>0</v>
      </c>
      <c r="D26" s="377">
        <v>0</v>
      </c>
      <c r="E26" s="377">
        <v>0</v>
      </c>
      <c r="F26" s="378"/>
      <c r="G26" s="379"/>
      <c r="H26" s="380">
        <f t="shared" ca="1" si="0"/>
        <v>0</v>
      </c>
      <c r="I26" s="381">
        <f t="shared" ca="1" si="1"/>
        <v>0</v>
      </c>
      <c r="J26" s="382"/>
      <c r="K26" s="383">
        <f t="shared" si="2"/>
        <v>0</v>
      </c>
      <c r="L26" s="395"/>
    </row>
    <row r="27" spans="2:12" ht="18" customHeight="1" x14ac:dyDescent="0.25">
      <c r="B27" s="385"/>
      <c r="C27" s="377">
        <v>0</v>
      </c>
      <c r="D27" s="377">
        <v>0</v>
      </c>
      <c r="E27" s="377">
        <v>0</v>
      </c>
      <c r="F27" s="378"/>
      <c r="G27" s="379"/>
      <c r="H27" s="380">
        <f t="shared" ca="1" si="0"/>
        <v>0</v>
      </c>
      <c r="I27" s="381">
        <f t="shared" ca="1" si="1"/>
        <v>0</v>
      </c>
      <c r="J27" s="382"/>
      <c r="K27" s="383">
        <f t="shared" si="2"/>
        <v>0</v>
      </c>
      <c r="L27" s="395"/>
    </row>
    <row r="28" spans="2:12" ht="18" customHeight="1" x14ac:dyDescent="0.25">
      <c r="B28" s="385"/>
      <c r="C28" s="377">
        <v>0</v>
      </c>
      <c r="D28" s="377">
        <v>0</v>
      </c>
      <c r="E28" s="377">
        <v>0</v>
      </c>
      <c r="F28" s="378"/>
      <c r="G28" s="379"/>
      <c r="H28" s="380">
        <f t="shared" ca="1" si="0"/>
        <v>0</v>
      </c>
      <c r="I28" s="381">
        <f t="shared" ca="1" si="1"/>
        <v>0</v>
      </c>
      <c r="J28" s="382"/>
      <c r="K28" s="383">
        <f t="shared" si="2"/>
        <v>0</v>
      </c>
      <c r="L28" s="395"/>
    </row>
    <row r="29" spans="2:12" ht="18" customHeight="1" x14ac:dyDescent="0.25">
      <c r="B29" s="385"/>
      <c r="C29" s="377">
        <v>0</v>
      </c>
      <c r="D29" s="377">
        <v>0</v>
      </c>
      <c r="E29" s="377">
        <v>0</v>
      </c>
      <c r="F29" s="378"/>
      <c r="G29" s="379"/>
      <c r="H29" s="380">
        <f t="shared" ca="1" si="0"/>
        <v>0</v>
      </c>
      <c r="I29" s="381">
        <f t="shared" ca="1" si="1"/>
        <v>0</v>
      </c>
      <c r="J29" s="382"/>
      <c r="K29" s="383">
        <f t="shared" si="2"/>
        <v>0</v>
      </c>
      <c r="L29" s="395"/>
    </row>
    <row r="30" spans="2:12" ht="18" customHeight="1" x14ac:dyDescent="0.25">
      <c r="B30" s="397"/>
      <c r="C30" s="398">
        <v>0</v>
      </c>
      <c r="D30" s="398">
        <v>0</v>
      </c>
      <c r="E30" s="398">
        <v>0</v>
      </c>
      <c r="F30" s="399"/>
      <c r="G30" s="400"/>
      <c r="H30" s="380">
        <f t="shared" ca="1" si="0"/>
        <v>0</v>
      </c>
      <c r="I30" s="381">
        <f t="shared" ca="1" si="1"/>
        <v>0</v>
      </c>
      <c r="J30" s="401"/>
      <c r="K30" s="383">
        <f t="shared" si="2"/>
        <v>0</v>
      </c>
      <c r="L30" s="395"/>
    </row>
    <row r="31" spans="2:12" ht="18.75" customHeight="1" x14ac:dyDescent="0.25">
      <c r="B31" s="402" t="s">
        <v>321</v>
      </c>
      <c r="C31" s="403">
        <f t="shared" ref="C31:E31" si="3">SUM(C6:C30)</f>
        <v>0</v>
      </c>
      <c r="D31" s="403">
        <f t="shared" si="3"/>
        <v>0</v>
      </c>
      <c r="E31" s="403">
        <f t="shared" si="3"/>
        <v>0</v>
      </c>
      <c r="F31" s="404" t="s">
        <v>79</v>
      </c>
      <c r="G31" s="404" t="s">
        <v>79</v>
      </c>
      <c r="H31" s="403">
        <f t="shared" ref="H31:I31" ca="1" si="4">SUM(H6:H30)</f>
        <v>0</v>
      </c>
      <c r="I31" s="403">
        <f t="shared" ca="1" si="4"/>
        <v>0</v>
      </c>
      <c r="J31" s="405" t="s">
        <v>79</v>
      </c>
      <c r="K31" s="405" t="s">
        <v>79</v>
      </c>
      <c r="L31" s="405" t="s">
        <v>79</v>
      </c>
    </row>
    <row r="34" spans="2:12" ht="19.5" customHeight="1" x14ac:dyDescent="0.4">
      <c r="B34" s="908" t="s">
        <v>322</v>
      </c>
      <c r="C34" s="806"/>
      <c r="D34" s="806"/>
      <c r="E34" s="806"/>
      <c r="F34" s="806"/>
      <c r="G34" s="806"/>
      <c r="H34" s="406"/>
      <c r="I34" s="1"/>
      <c r="J34" s="1"/>
      <c r="K34" s="95"/>
      <c r="L34" s="94"/>
    </row>
    <row r="35" spans="2:12" ht="75.75" customHeight="1" x14ac:dyDescent="0.25">
      <c r="B35" s="374" t="s">
        <v>323</v>
      </c>
      <c r="C35" s="374" t="s">
        <v>324</v>
      </c>
      <c r="D35" s="374" t="s">
        <v>325</v>
      </c>
      <c r="E35" s="374" t="s">
        <v>326</v>
      </c>
      <c r="F35" s="407" t="s">
        <v>327</v>
      </c>
      <c r="G35" s="374" t="s">
        <v>328</v>
      </c>
      <c r="H35" s="408" t="s">
        <v>329</v>
      </c>
      <c r="I35" s="409"/>
      <c r="J35" s="1"/>
      <c r="K35" s="916" t="s">
        <v>330</v>
      </c>
      <c r="L35" s="774"/>
    </row>
    <row r="36" spans="2:12" ht="13.5" customHeight="1" x14ac:dyDescent="0.25">
      <c r="B36" s="410"/>
      <c r="C36" s="411"/>
      <c r="D36" s="412">
        <f t="shared" ref="D36:D63" ca="1" si="5">H36*E36</f>
        <v>0</v>
      </c>
      <c r="E36" s="413">
        <v>0</v>
      </c>
      <c r="F36" s="414">
        <f t="shared" ref="F36:F63" ca="1" si="6">IF(AND(H36=0, NOT(ISBLANK(G36))), 0, E36)</f>
        <v>0</v>
      </c>
      <c r="G36" s="415"/>
      <c r="H36" s="380">
        <f t="shared" ref="H36:H63" ca="1" si="7">IF(ISBLANK(G36),0,IF(G36&lt;TODAY(),0,QUOTIENT(DATEDIF(TODAY(),G36,"d"),30)+(IF(MOD(DATEDIF(TODAY(),G36,"d"),30)&gt;0,1,0))))</f>
        <v>0</v>
      </c>
      <c r="I36" s="416"/>
      <c r="J36" s="1"/>
      <c r="K36" s="775"/>
      <c r="L36" s="777"/>
    </row>
    <row r="37" spans="2:12" ht="13.5" customHeight="1" x14ac:dyDescent="0.25">
      <c r="B37" s="417"/>
      <c r="C37" s="418"/>
      <c r="D37" s="412">
        <f t="shared" ca="1" si="5"/>
        <v>0</v>
      </c>
      <c r="E37" s="413">
        <v>0</v>
      </c>
      <c r="F37" s="414">
        <f t="shared" ca="1" si="6"/>
        <v>0</v>
      </c>
      <c r="G37" s="415"/>
      <c r="H37" s="380">
        <f t="shared" ca="1" si="7"/>
        <v>0</v>
      </c>
      <c r="I37" s="416"/>
      <c r="J37" s="1"/>
      <c r="K37" s="775"/>
      <c r="L37" s="777"/>
    </row>
    <row r="38" spans="2:12" ht="13.5" customHeight="1" x14ac:dyDescent="0.25">
      <c r="B38" s="417"/>
      <c r="C38" s="418"/>
      <c r="D38" s="412">
        <f t="shared" ca="1" si="5"/>
        <v>0</v>
      </c>
      <c r="E38" s="413">
        <v>0</v>
      </c>
      <c r="F38" s="414">
        <f t="shared" ca="1" si="6"/>
        <v>0</v>
      </c>
      <c r="G38" s="415"/>
      <c r="H38" s="380">
        <f t="shared" ca="1" si="7"/>
        <v>0</v>
      </c>
      <c r="I38" s="416"/>
      <c r="J38" s="1"/>
      <c r="K38" s="775"/>
      <c r="L38" s="777"/>
    </row>
    <row r="39" spans="2:12" ht="13.5" customHeight="1" x14ac:dyDescent="0.25">
      <c r="B39" s="417"/>
      <c r="C39" s="418"/>
      <c r="D39" s="412">
        <f t="shared" ca="1" si="5"/>
        <v>0</v>
      </c>
      <c r="E39" s="413">
        <v>0</v>
      </c>
      <c r="F39" s="414">
        <f t="shared" ca="1" si="6"/>
        <v>0</v>
      </c>
      <c r="G39" s="415"/>
      <c r="H39" s="380">
        <f t="shared" ca="1" si="7"/>
        <v>0</v>
      </c>
      <c r="I39" s="416"/>
      <c r="J39" s="1"/>
      <c r="K39" s="783"/>
      <c r="L39" s="785"/>
    </row>
    <row r="40" spans="2:12" ht="13.5" customHeight="1" x14ac:dyDescent="0.25">
      <c r="B40" s="417"/>
      <c r="C40" s="418"/>
      <c r="D40" s="412">
        <f t="shared" ca="1" si="5"/>
        <v>0</v>
      </c>
      <c r="E40" s="413">
        <v>0</v>
      </c>
      <c r="F40" s="414">
        <f t="shared" ca="1" si="6"/>
        <v>0</v>
      </c>
      <c r="G40" s="415"/>
      <c r="H40" s="380">
        <f t="shared" ca="1" si="7"/>
        <v>0</v>
      </c>
      <c r="I40" s="419"/>
      <c r="J40" s="69"/>
      <c r="K40" s="69"/>
      <c r="L40" s="69"/>
    </row>
    <row r="41" spans="2:12" ht="13.5" customHeight="1" x14ac:dyDescent="0.25">
      <c r="B41" s="417"/>
      <c r="C41" s="418"/>
      <c r="D41" s="412">
        <f t="shared" ca="1" si="5"/>
        <v>0</v>
      </c>
      <c r="E41" s="413">
        <v>0</v>
      </c>
      <c r="F41" s="414">
        <f t="shared" ca="1" si="6"/>
        <v>0</v>
      </c>
      <c r="G41" s="415"/>
      <c r="H41" s="380">
        <f t="shared" ca="1" si="7"/>
        <v>0</v>
      </c>
      <c r="I41" s="419"/>
      <c r="J41" s="69"/>
      <c r="K41" s="69"/>
      <c r="L41" s="69"/>
    </row>
    <row r="42" spans="2:12" ht="13.5" customHeight="1" x14ac:dyDescent="0.25">
      <c r="B42" s="417"/>
      <c r="C42" s="418"/>
      <c r="D42" s="412">
        <f t="shared" ca="1" si="5"/>
        <v>0</v>
      </c>
      <c r="E42" s="413">
        <v>0</v>
      </c>
      <c r="F42" s="414">
        <f t="shared" ca="1" si="6"/>
        <v>0</v>
      </c>
      <c r="G42" s="415"/>
      <c r="H42" s="380">
        <f t="shared" ca="1" si="7"/>
        <v>0</v>
      </c>
      <c r="I42" s="419"/>
      <c r="J42" s="69"/>
      <c r="K42" s="69"/>
      <c r="L42" s="69"/>
    </row>
    <row r="43" spans="2:12" ht="13.5" customHeight="1" x14ac:dyDescent="0.25">
      <c r="B43" s="417"/>
      <c r="C43" s="418"/>
      <c r="D43" s="412">
        <f t="shared" ca="1" si="5"/>
        <v>0</v>
      </c>
      <c r="E43" s="413">
        <v>0</v>
      </c>
      <c r="F43" s="414">
        <f t="shared" ca="1" si="6"/>
        <v>0</v>
      </c>
      <c r="G43" s="415"/>
      <c r="H43" s="380">
        <f t="shared" ca="1" si="7"/>
        <v>0</v>
      </c>
      <c r="I43" s="419"/>
      <c r="J43" s="69"/>
      <c r="K43" s="69"/>
      <c r="L43" s="69"/>
    </row>
    <row r="44" spans="2:12" ht="13.5" customHeight="1" x14ac:dyDescent="0.25">
      <c r="B44" s="417"/>
      <c r="C44" s="418"/>
      <c r="D44" s="412">
        <f t="shared" ca="1" si="5"/>
        <v>0</v>
      </c>
      <c r="E44" s="413">
        <v>0</v>
      </c>
      <c r="F44" s="414">
        <f t="shared" ca="1" si="6"/>
        <v>0</v>
      </c>
      <c r="G44" s="415"/>
      <c r="H44" s="380">
        <f t="shared" ca="1" si="7"/>
        <v>0</v>
      </c>
      <c r="I44" s="419"/>
      <c r="J44" s="69"/>
      <c r="K44" s="69"/>
      <c r="L44" s="69"/>
    </row>
    <row r="45" spans="2:12" ht="13.5" customHeight="1" x14ac:dyDescent="0.25">
      <c r="B45" s="417"/>
      <c r="C45" s="418"/>
      <c r="D45" s="412">
        <f t="shared" ca="1" si="5"/>
        <v>0</v>
      </c>
      <c r="E45" s="413">
        <v>0</v>
      </c>
      <c r="F45" s="414">
        <f t="shared" ca="1" si="6"/>
        <v>0</v>
      </c>
      <c r="G45" s="415"/>
      <c r="H45" s="380">
        <f t="shared" ca="1" si="7"/>
        <v>0</v>
      </c>
      <c r="I45" s="419"/>
      <c r="J45" s="69"/>
      <c r="K45" s="69"/>
      <c r="L45" s="69"/>
    </row>
    <row r="46" spans="2:12" ht="13.5" customHeight="1" x14ac:dyDescent="0.25">
      <c r="B46" s="417"/>
      <c r="C46" s="418"/>
      <c r="D46" s="412">
        <f t="shared" ca="1" si="5"/>
        <v>0</v>
      </c>
      <c r="E46" s="413">
        <v>0</v>
      </c>
      <c r="F46" s="414">
        <f t="shared" ca="1" si="6"/>
        <v>0</v>
      </c>
      <c r="G46" s="415"/>
      <c r="H46" s="380">
        <f t="shared" ca="1" si="7"/>
        <v>0</v>
      </c>
      <c r="I46" s="416"/>
      <c r="J46" s="1"/>
      <c r="K46" s="1"/>
      <c r="L46" s="1"/>
    </row>
    <row r="47" spans="2:12" ht="13.5" customHeight="1" x14ac:dyDescent="0.25">
      <c r="B47" s="417"/>
      <c r="C47" s="418"/>
      <c r="D47" s="412">
        <f t="shared" ca="1" si="5"/>
        <v>0</v>
      </c>
      <c r="E47" s="413">
        <v>0</v>
      </c>
      <c r="F47" s="414">
        <f t="shared" ca="1" si="6"/>
        <v>0</v>
      </c>
      <c r="G47" s="415"/>
      <c r="H47" s="380">
        <f t="shared" ca="1" si="7"/>
        <v>0</v>
      </c>
      <c r="I47" s="416"/>
      <c r="J47" s="1"/>
      <c r="K47" s="1"/>
      <c r="L47" s="1"/>
    </row>
    <row r="48" spans="2:12" ht="13.5" customHeight="1" x14ac:dyDescent="0.25">
      <c r="B48" s="417"/>
      <c r="C48" s="418"/>
      <c r="D48" s="412">
        <f t="shared" ca="1" si="5"/>
        <v>0</v>
      </c>
      <c r="E48" s="413">
        <v>0</v>
      </c>
      <c r="F48" s="414">
        <f t="shared" ca="1" si="6"/>
        <v>0</v>
      </c>
      <c r="G48" s="415"/>
      <c r="H48" s="380">
        <f t="shared" ca="1" si="7"/>
        <v>0</v>
      </c>
      <c r="I48" s="416"/>
      <c r="J48" s="1"/>
      <c r="K48" s="1"/>
      <c r="L48" s="1"/>
    </row>
    <row r="49" spans="2:8" ht="13.5" customHeight="1" x14ac:dyDescent="0.25">
      <c r="B49" s="417"/>
      <c r="C49" s="418"/>
      <c r="D49" s="412">
        <f t="shared" ca="1" si="5"/>
        <v>0</v>
      </c>
      <c r="E49" s="413">
        <v>0</v>
      </c>
      <c r="F49" s="414">
        <f t="shared" ca="1" si="6"/>
        <v>0</v>
      </c>
      <c r="G49" s="415"/>
      <c r="H49" s="380">
        <f t="shared" ca="1" si="7"/>
        <v>0</v>
      </c>
    </row>
    <row r="50" spans="2:8" ht="13.5" customHeight="1" x14ac:dyDescent="0.25">
      <c r="B50" s="417"/>
      <c r="C50" s="418"/>
      <c r="D50" s="412">
        <f t="shared" ca="1" si="5"/>
        <v>0</v>
      </c>
      <c r="E50" s="413">
        <v>0</v>
      </c>
      <c r="F50" s="414">
        <f t="shared" ca="1" si="6"/>
        <v>0</v>
      </c>
      <c r="G50" s="415"/>
      <c r="H50" s="380">
        <f t="shared" ca="1" si="7"/>
        <v>0</v>
      </c>
    </row>
    <row r="51" spans="2:8" ht="13.5" customHeight="1" x14ac:dyDescent="0.25">
      <c r="B51" s="417"/>
      <c r="C51" s="418"/>
      <c r="D51" s="412">
        <f t="shared" ca="1" si="5"/>
        <v>0</v>
      </c>
      <c r="E51" s="413">
        <v>0</v>
      </c>
      <c r="F51" s="414">
        <f t="shared" ca="1" si="6"/>
        <v>0</v>
      </c>
      <c r="G51" s="415"/>
      <c r="H51" s="380">
        <f t="shared" ca="1" si="7"/>
        <v>0</v>
      </c>
    </row>
    <row r="52" spans="2:8" ht="13.5" customHeight="1" x14ac:dyDescent="0.25">
      <c r="B52" s="417"/>
      <c r="C52" s="418"/>
      <c r="D52" s="412">
        <f t="shared" ca="1" si="5"/>
        <v>0</v>
      </c>
      <c r="E52" s="413">
        <v>0</v>
      </c>
      <c r="F52" s="414">
        <f t="shared" ca="1" si="6"/>
        <v>0</v>
      </c>
      <c r="G52" s="415"/>
      <c r="H52" s="380">
        <f t="shared" ca="1" si="7"/>
        <v>0</v>
      </c>
    </row>
    <row r="53" spans="2:8" ht="13.5" customHeight="1" x14ac:dyDescent="0.25">
      <c r="B53" s="417"/>
      <c r="C53" s="418"/>
      <c r="D53" s="412">
        <f t="shared" ca="1" si="5"/>
        <v>0</v>
      </c>
      <c r="E53" s="413">
        <v>0</v>
      </c>
      <c r="F53" s="414">
        <f t="shared" ca="1" si="6"/>
        <v>0</v>
      </c>
      <c r="G53" s="415"/>
      <c r="H53" s="380">
        <f t="shared" ca="1" si="7"/>
        <v>0</v>
      </c>
    </row>
    <row r="54" spans="2:8" ht="13.5" customHeight="1" x14ac:dyDescent="0.25">
      <c r="B54" s="417"/>
      <c r="C54" s="418"/>
      <c r="D54" s="412">
        <f t="shared" ca="1" si="5"/>
        <v>0</v>
      </c>
      <c r="E54" s="413">
        <v>0</v>
      </c>
      <c r="F54" s="414">
        <f t="shared" ca="1" si="6"/>
        <v>0</v>
      </c>
      <c r="G54" s="415"/>
      <c r="H54" s="380">
        <f t="shared" ca="1" si="7"/>
        <v>0</v>
      </c>
    </row>
    <row r="55" spans="2:8" ht="13.5" customHeight="1" x14ac:dyDescent="0.25">
      <c r="B55" s="417"/>
      <c r="C55" s="418"/>
      <c r="D55" s="412">
        <f t="shared" ca="1" si="5"/>
        <v>0</v>
      </c>
      <c r="E55" s="413">
        <v>0</v>
      </c>
      <c r="F55" s="414">
        <f t="shared" ca="1" si="6"/>
        <v>0</v>
      </c>
      <c r="G55" s="415"/>
      <c r="H55" s="380">
        <f t="shared" ca="1" si="7"/>
        <v>0</v>
      </c>
    </row>
    <row r="56" spans="2:8" ht="13.5" customHeight="1" x14ac:dyDescent="0.25">
      <c r="B56" s="417"/>
      <c r="C56" s="418"/>
      <c r="D56" s="412">
        <f t="shared" ca="1" si="5"/>
        <v>0</v>
      </c>
      <c r="E56" s="413">
        <v>0</v>
      </c>
      <c r="F56" s="414">
        <f t="shared" ca="1" si="6"/>
        <v>0</v>
      </c>
      <c r="G56" s="415"/>
      <c r="H56" s="380">
        <f t="shared" ca="1" si="7"/>
        <v>0</v>
      </c>
    </row>
    <row r="57" spans="2:8" ht="13.5" customHeight="1" x14ac:dyDescent="0.25">
      <c r="B57" s="417"/>
      <c r="C57" s="418"/>
      <c r="D57" s="412">
        <f t="shared" ca="1" si="5"/>
        <v>0</v>
      </c>
      <c r="E57" s="413">
        <v>0</v>
      </c>
      <c r="F57" s="414">
        <f t="shared" ca="1" si="6"/>
        <v>0</v>
      </c>
      <c r="G57" s="415"/>
      <c r="H57" s="380">
        <f t="shared" ca="1" si="7"/>
        <v>0</v>
      </c>
    </row>
    <row r="58" spans="2:8" ht="13.5" customHeight="1" x14ac:dyDescent="0.25">
      <c r="B58" s="417"/>
      <c r="C58" s="418"/>
      <c r="D58" s="412">
        <f t="shared" ca="1" si="5"/>
        <v>0</v>
      </c>
      <c r="E58" s="413">
        <v>0</v>
      </c>
      <c r="F58" s="414">
        <f t="shared" ca="1" si="6"/>
        <v>0</v>
      </c>
      <c r="G58" s="415"/>
      <c r="H58" s="380">
        <f t="shared" ca="1" si="7"/>
        <v>0</v>
      </c>
    </row>
    <row r="59" spans="2:8" ht="13.5" customHeight="1" x14ac:dyDescent="0.25">
      <c r="B59" s="417"/>
      <c r="C59" s="418"/>
      <c r="D59" s="412">
        <f t="shared" ca="1" si="5"/>
        <v>0</v>
      </c>
      <c r="E59" s="413">
        <v>0</v>
      </c>
      <c r="F59" s="414">
        <f t="shared" ca="1" si="6"/>
        <v>0</v>
      </c>
      <c r="G59" s="415"/>
      <c r="H59" s="380">
        <f t="shared" ca="1" si="7"/>
        <v>0</v>
      </c>
    </row>
    <row r="60" spans="2:8" ht="13.5" customHeight="1" x14ac:dyDescent="0.25">
      <c r="B60" s="417"/>
      <c r="C60" s="418"/>
      <c r="D60" s="412">
        <f t="shared" ca="1" si="5"/>
        <v>0</v>
      </c>
      <c r="E60" s="413">
        <v>0</v>
      </c>
      <c r="F60" s="414">
        <f t="shared" ca="1" si="6"/>
        <v>0</v>
      </c>
      <c r="G60" s="415"/>
      <c r="H60" s="380">
        <f t="shared" ca="1" si="7"/>
        <v>0</v>
      </c>
    </row>
    <row r="61" spans="2:8" ht="13.5" customHeight="1" x14ac:dyDescent="0.25">
      <c r="B61" s="417"/>
      <c r="C61" s="418"/>
      <c r="D61" s="412">
        <f t="shared" ca="1" si="5"/>
        <v>0</v>
      </c>
      <c r="E61" s="413">
        <v>0</v>
      </c>
      <c r="F61" s="414">
        <f t="shared" ca="1" si="6"/>
        <v>0</v>
      </c>
      <c r="G61" s="415"/>
      <c r="H61" s="380">
        <f t="shared" ca="1" si="7"/>
        <v>0</v>
      </c>
    </row>
    <row r="62" spans="2:8" ht="13.5" customHeight="1" x14ac:dyDescent="0.25">
      <c r="B62" s="417"/>
      <c r="C62" s="418"/>
      <c r="D62" s="412">
        <f t="shared" ca="1" si="5"/>
        <v>0</v>
      </c>
      <c r="E62" s="413">
        <v>0</v>
      </c>
      <c r="F62" s="414">
        <f t="shared" ca="1" si="6"/>
        <v>0</v>
      </c>
      <c r="G62" s="415"/>
      <c r="H62" s="380">
        <f t="shared" ca="1" si="7"/>
        <v>0</v>
      </c>
    </row>
    <row r="63" spans="2:8" ht="13.5" customHeight="1" x14ac:dyDescent="0.25">
      <c r="B63" s="417"/>
      <c r="C63" s="418"/>
      <c r="D63" s="412">
        <f t="shared" ca="1" si="5"/>
        <v>0</v>
      </c>
      <c r="E63" s="413">
        <v>0</v>
      </c>
      <c r="F63" s="414">
        <f t="shared" ca="1" si="6"/>
        <v>0</v>
      </c>
      <c r="G63" s="415"/>
      <c r="H63" s="380">
        <f t="shared" ca="1" si="7"/>
        <v>0</v>
      </c>
    </row>
    <row r="64" spans="2:8" ht="18" customHeight="1" x14ac:dyDescent="0.25">
      <c r="B64" s="420" t="s">
        <v>78</v>
      </c>
      <c r="C64" s="421" t="s">
        <v>79</v>
      </c>
      <c r="D64" s="422">
        <f t="shared" ref="D64:F64" ca="1" si="8">SUM(D36:D63)</f>
        <v>0</v>
      </c>
      <c r="E64" s="422">
        <f t="shared" si="8"/>
        <v>0</v>
      </c>
      <c r="F64" s="422">
        <f t="shared" ca="1" si="8"/>
        <v>0</v>
      </c>
      <c r="G64" s="423"/>
      <c r="H64" s="424" t="s">
        <v>79</v>
      </c>
    </row>
    <row r="67" spans="2:13" ht="23.25" customHeight="1" x14ac:dyDescent="0.25">
      <c r="B67" s="1"/>
      <c r="C67" s="917" t="s">
        <v>331</v>
      </c>
      <c r="D67" s="806"/>
      <c r="E67" s="796"/>
      <c r="F67" s="1"/>
      <c r="G67" s="1"/>
      <c r="H67" s="1"/>
      <c r="I67" s="1"/>
      <c r="J67" s="1"/>
      <c r="K67" s="1"/>
      <c r="L67" s="1"/>
      <c r="M67" s="1"/>
    </row>
    <row r="68" spans="2:13" ht="23.25" customHeight="1" x14ac:dyDescent="0.3">
      <c r="B68" s="1"/>
      <c r="C68" s="918">
        <f ca="1">I31+F64</f>
        <v>0</v>
      </c>
      <c r="D68" s="806"/>
      <c r="E68" s="796"/>
      <c r="F68" s="1"/>
      <c r="G68" s="1"/>
      <c r="H68" s="1"/>
      <c r="I68" s="1"/>
      <c r="J68" s="1"/>
      <c r="K68" s="1"/>
      <c r="L68" s="1"/>
      <c r="M68" s="1"/>
    </row>
    <row r="69" spans="2:13" ht="13.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2:13" ht="13.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2:13" ht="20.25" customHeight="1" x14ac:dyDescent="0.4">
      <c r="B71" s="908" t="s">
        <v>332</v>
      </c>
      <c r="C71" s="806"/>
      <c r="D71" s="806"/>
      <c r="E71" s="806"/>
      <c r="F71" s="806"/>
      <c r="G71" s="806"/>
      <c r="H71" s="806"/>
      <c r="I71" s="806"/>
      <c r="J71" s="796"/>
      <c r="K71" s="95"/>
      <c r="L71" s="94"/>
      <c r="M71" s="1"/>
    </row>
    <row r="72" spans="2:13" ht="68.25" customHeight="1" x14ac:dyDescent="0.25">
      <c r="B72" s="25" t="s">
        <v>308</v>
      </c>
      <c r="C72" s="25" t="s">
        <v>333</v>
      </c>
      <c r="D72" s="25" t="s">
        <v>52</v>
      </c>
      <c r="E72" s="25" t="s">
        <v>309</v>
      </c>
      <c r="F72" s="25" t="s">
        <v>310</v>
      </c>
      <c r="G72" s="25" t="s">
        <v>334</v>
      </c>
      <c r="H72" s="25" t="s">
        <v>335</v>
      </c>
      <c r="I72" s="425" t="s">
        <v>336</v>
      </c>
      <c r="J72" s="64" t="s">
        <v>337</v>
      </c>
      <c r="K72" s="426"/>
      <c r="L72" s="909"/>
      <c r="M72" s="779"/>
    </row>
    <row r="73" spans="2:13" ht="18" customHeight="1" x14ac:dyDescent="0.25">
      <c r="B73" s="427"/>
      <c r="C73" s="428"/>
      <c r="D73" s="429">
        <v>0</v>
      </c>
      <c r="E73" s="430">
        <v>0</v>
      </c>
      <c r="F73" s="429">
        <v>0</v>
      </c>
      <c r="G73" s="379"/>
      <c r="H73" s="381">
        <f t="shared" ref="H73:H83" ca="1" si="9">IF(ISBLANK(G73),F73,IF(G73&lt;TODAY(),0,F73))</f>
        <v>0</v>
      </c>
      <c r="I73" s="431"/>
      <c r="J73" s="432"/>
      <c r="K73" s="433"/>
      <c r="L73" s="780"/>
      <c r="M73" s="776"/>
    </row>
    <row r="74" spans="2:13" ht="18" customHeight="1" x14ac:dyDescent="0.25">
      <c r="B74" s="434"/>
      <c r="C74" s="435"/>
      <c r="D74" s="429">
        <v>0</v>
      </c>
      <c r="E74" s="429">
        <v>0</v>
      </c>
      <c r="F74" s="429">
        <v>0</v>
      </c>
      <c r="G74" s="379"/>
      <c r="H74" s="381">
        <f t="shared" ca="1" si="9"/>
        <v>0</v>
      </c>
      <c r="I74" s="436"/>
      <c r="J74" s="437"/>
      <c r="K74" s="69"/>
      <c r="L74" s="780"/>
      <c r="M74" s="776"/>
    </row>
    <row r="75" spans="2:13" ht="18" customHeight="1" x14ac:dyDescent="0.25">
      <c r="B75" s="434"/>
      <c r="C75" s="435"/>
      <c r="D75" s="429">
        <v>0</v>
      </c>
      <c r="E75" s="429">
        <v>0</v>
      </c>
      <c r="F75" s="429">
        <v>0</v>
      </c>
      <c r="G75" s="379"/>
      <c r="H75" s="381">
        <f t="shared" ca="1" si="9"/>
        <v>0</v>
      </c>
      <c r="I75" s="436"/>
      <c r="J75" s="437"/>
      <c r="K75" s="69"/>
      <c r="L75" s="438"/>
      <c r="M75" s="438"/>
    </row>
    <row r="76" spans="2:13" ht="18" customHeight="1" x14ac:dyDescent="0.25">
      <c r="B76" s="434"/>
      <c r="C76" s="435"/>
      <c r="D76" s="429">
        <v>0</v>
      </c>
      <c r="E76" s="429">
        <v>0</v>
      </c>
      <c r="F76" s="429">
        <v>0</v>
      </c>
      <c r="G76" s="379"/>
      <c r="H76" s="381">
        <f t="shared" ca="1" si="9"/>
        <v>0</v>
      </c>
      <c r="I76" s="436"/>
      <c r="J76" s="437"/>
      <c r="K76" s="69"/>
      <c r="L76" s="438"/>
      <c r="M76" s="438"/>
    </row>
    <row r="77" spans="2:13" ht="18" customHeight="1" x14ac:dyDescent="0.25">
      <c r="B77" s="434"/>
      <c r="C77" s="435"/>
      <c r="D77" s="429">
        <v>0</v>
      </c>
      <c r="E77" s="429">
        <v>0</v>
      </c>
      <c r="F77" s="429">
        <v>0</v>
      </c>
      <c r="G77" s="379"/>
      <c r="H77" s="381">
        <f t="shared" ca="1" si="9"/>
        <v>0</v>
      </c>
      <c r="I77" s="436"/>
      <c r="J77" s="437"/>
      <c r="K77" s="69"/>
      <c r="L77" s="439"/>
      <c r="M77" s="94"/>
    </row>
    <row r="78" spans="2:13" ht="18" customHeight="1" x14ac:dyDescent="0.25">
      <c r="B78" s="434"/>
      <c r="C78" s="435"/>
      <c r="D78" s="429">
        <v>0</v>
      </c>
      <c r="E78" s="429">
        <v>0</v>
      </c>
      <c r="F78" s="429">
        <v>0</v>
      </c>
      <c r="G78" s="379"/>
      <c r="H78" s="381">
        <f t="shared" ca="1" si="9"/>
        <v>0</v>
      </c>
      <c r="I78" s="436"/>
      <c r="J78" s="437"/>
      <c r="K78" s="69"/>
      <c r="L78" s="439"/>
      <c r="M78" s="94"/>
    </row>
    <row r="79" spans="2:13" ht="18" customHeight="1" x14ac:dyDescent="0.25">
      <c r="B79" s="440"/>
      <c r="C79" s="435"/>
      <c r="D79" s="429">
        <v>0</v>
      </c>
      <c r="E79" s="429">
        <v>0</v>
      </c>
      <c r="F79" s="429">
        <v>0</v>
      </c>
      <c r="G79" s="379"/>
      <c r="H79" s="381">
        <f t="shared" ca="1" si="9"/>
        <v>0</v>
      </c>
      <c r="I79" s="436"/>
      <c r="J79" s="437"/>
      <c r="K79" s="69"/>
      <c r="L79" s="439"/>
      <c r="M79" s="94"/>
    </row>
    <row r="80" spans="2:13" ht="18" customHeight="1" x14ac:dyDescent="0.25">
      <c r="B80" s="440"/>
      <c r="C80" s="435"/>
      <c r="D80" s="429">
        <v>0</v>
      </c>
      <c r="E80" s="429">
        <v>0</v>
      </c>
      <c r="F80" s="429">
        <v>0</v>
      </c>
      <c r="G80" s="379"/>
      <c r="H80" s="381">
        <f t="shared" ca="1" si="9"/>
        <v>0</v>
      </c>
      <c r="I80" s="436"/>
      <c r="J80" s="437"/>
      <c r="K80" s="69"/>
      <c r="L80" s="439"/>
      <c r="M80" s="94"/>
    </row>
    <row r="81" spans="2:10" ht="18" customHeight="1" x14ac:dyDescent="0.25">
      <c r="B81" s="440"/>
      <c r="C81" s="435"/>
      <c r="D81" s="429">
        <v>0</v>
      </c>
      <c r="E81" s="429">
        <v>0</v>
      </c>
      <c r="F81" s="429">
        <v>0</v>
      </c>
      <c r="G81" s="379"/>
      <c r="H81" s="381">
        <f t="shared" ca="1" si="9"/>
        <v>0</v>
      </c>
      <c r="I81" s="436"/>
      <c r="J81" s="437"/>
    </row>
    <row r="82" spans="2:10" ht="18" customHeight="1" x14ac:dyDescent="0.25">
      <c r="B82" s="440"/>
      <c r="C82" s="441"/>
      <c r="D82" s="429">
        <v>0</v>
      </c>
      <c r="E82" s="429">
        <v>0</v>
      </c>
      <c r="F82" s="429">
        <v>0</v>
      </c>
      <c r="G82" s="379"/>
      <c r="H82" s="381">
        <f t="shared" ca="1" si="9"/>
        <v>0</v>
      </c>
      <c r="I82" s="436"/>
      <c r="J82" s="437"/>
    </row>
    <row r="83" spans="2:10" ht="18" customHeight="1" x14ac:dyDescent="0.25">
      <c r="B83" s="442"/>
      <c r="C83" s="443"/>
      <c r="D83" s="444">
        <v>0</v>
      </c>
      <c r="E83" s="444">
        <v>0</v>
      </c>
      <c r="F83" s="444">
        <v>0</v>
      </c>
      <c r="G83" s="379"/>
      <c r="H83" s="381">
        <f t="shared" ca="1" si="9"/>
        <v>0</v>
      </c>
      <c r="I83" s="445"/>
      <c r="J83" s="446"/>
    </row>
    <row r="84" spans="2:10" ht="18" customHeight="1" x14ac:dyDescent="0.25">
      <c r="B84" s="447" t="s">
        <v>338</v>
      </c>
      <c r="C84" s="404" t="s">
        <v>79</v>
      </c>
      <c r="D84" s="448">
        <f>SUM(D73:D83)</f>
        <v>0</v>
      </c>
      <c r="E84" s="403" t="s">
        <v>79</v>
      </c>
      <c r="F84" s="449">
        <f>SUM(F73:F83)</f>
        <v>0</v>
      </c>
      <c r="G84" s="404" t="s">
        <v>79</v>
      </c>
      <c r="H84" s="449">
        <f ca="1">SUM(H73:H83)</f>
        <v>0</v>
      </c>
      <c r="I84" s="450" t="s">
        <v>79</v>
      </c>
      <c r="J84" s="450" t="s">
        <v>79</v>
      </c>
    </row>
  </sheetData>
  <mergeCells count="9">
    <mergeCell ref="B71:J71"/>
    <mergeCell ref="L72:M74"/>
    <mergeCell ref="B1:L3"/>
    <mergeCell ref="B4:L4"/>
    <mergeCell ref="N6:P6"/>
    <mergeCell ref="B34:G34"/>
    <mergeCell ref="K35:L39"/>
    <mergeCell ref="C67:E67"/>
    <mergeCell ref="C68:E68"/>
  </mergeCells>
  <dataValidations count="2">
    <dataValidation type="date" operator="greaterThan" allowBlank="1" showInputMessage="1" showErrorMessage="1" prompt="יש להזין תאריך בפורמט:_x000a_01/01/2020" sqref="G6:G30" xr:uid="{00000000-0002-0000-0600-000001000000}">
      <formula1>29221</formula1>
    </dataValidation>
    <dataValidation type="date" operator="greaterThan" allowBlank="1" showInputMessage="1" showErrorMessage="1" prompt="יש להזין תאריך בפורמט (צורה):_x000a_01/01/2020" sqref="G36:G63 G73:G83" xr:uid="{00000000-0002-0000-0600-000002000000}">
      <formula1>18264</formula1>
    </dataValidation>
  </dataValidations>
  <pageMargins left="0.7" right="0.7" top="0.75" bottom="0.75" header="0" footer="0"/>
  <pageSetup paperSize="9" orientation="landscape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600-000000000000}">
          <x14:formula1>
            <xm:f>בנק!$B$20:$B$34</xm:f>
          </x14:formula1>
          <xm:sqref>B36:B63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O35"/>
  <sheetViews>
    <sheetView rightToLeft="1" topLeftCell="A27" workbookViewId="0">
      <selection activeCell="G60" sqref="G60"/>
    </sheetView>
  </sheetViews>
  <sheetFormatPr defaultColWidth="12.59765625" defaultRowHeight="15" customHeight="1" x14ac:dyDescent="0.25"/>
  <cols>
    <col min="1" max="1" width="19.5" customWidth="1"/>
    <col min="2" max="2" width="17" customWidth="1"/>
    <col min="3" max="3" width="15.69921875" customWidth="1"/>
    <col min="4" max="4" width="15.09765625" customWidth="1"/>
    <col min="5" max="5" width="13.19921875" customWidth="1"/>
    <col min="6" max="6" width="13.8984375" customWidth="1"/>
    <col min="7" max="7" width="12" customWidth="1"/>
    <col min="8" max="8" width="15.19921875" customWidth="1"/>
    <col min="9" max="9" width="15.5" customWidth="1"/>
    <col min="10" max="12" width="8.69921875" customWidth="1"/>
    <col min="13" max="15" width="8.69921875" hidden="1" customWidth="1"/>
  </cols>
  <sheetData>
    <row r="1" spans="1:15" ht="14.25" customHeight="1" x14ac:dyDescent="0.25">
      <c r="A1" s="807" t="s">
        <v>339</v>
      </c>
      <c r="B1" s="773"/>
      <c r="C1" s="773"/>
      <c r="D1" s="773"/>
      <c r="E1" s="773"/>
      <c r="F1" s="773"/>
      <c r="G1" s="773"/>
      <c r="H1" s="773"/>
      <c r="I1" s="774"/>
      <c r="J1" s="1"/>
      <c r="K1" s="1"/>
      <c r="L1" s="1"/>
      <c r="M1" s="1"/>
      <c r="N1" s="1"/>
      <c r="O1" s="1"/>
    </row>
    <row r="2" spans="1:15" ht="14.25" customHeight="1" x14ac:dyDescent="0.25">
      <c r="A2" s="775"/>
      <c r="B2" s="776"/>
      <c r="C2" s="776"/>
      <c r="D2" s="776"/>
      <c r="E2" s="776"/>
      <c r="F2" s="776"/>
      <c r="G2" s="776"/>
      <c r="H2" s="776"/>
      <c r="I2" s="777"/>
      <c r="J2" s="1"/>
      <c r="K2" s="55"/>
      <c r="L2" s="1"/>
      <c r="M2" s="1" t="s">
        <v>340</v>
      </c>
      <c r="N2" s="1"/>
      <c r="O2" s="1"/>
    </row>
    <row r="3" spans="1:15" ht="14.25" customHeight="1" x14ac:dyDescent="0.25">
      <c r="A3" s="783"/>
      <c r="B3" s="784"/>
      <c r="C3" s="784"/>
      <c r="D3" s="784"/>
      <c r="E3" s="784"/>
      <c r="F3" s="784"/>
      <c r="G3" s="784"/>
      <c r="H3" s="784"/>
      <c r="I3" s="785"/>
      <c r="J3" s="1"/>
      <c r="K3" s="1"/>
      <c r="L3" s="1"/>
      <c r="M3" s="1" t="s">
        <v>341</v>
      </c>
      <c r="N3" s="1"/>
      <c r="O3" s="1"/>
    </row>
    <row r="4" spans="1:15" ht="10.5" customHeight="1" x14ac:dyDescent="0.25">
      <c r="A4" s="3"/>
      <c r="B4" s="4"/>
      <c r="C4" s="4"/>
      <c r="D4" s="4"/>
      <c r="E4" s="4"/>
      <c r="F4" s="4"/>
      <c r="G4" s="4"/>
      <c r="H4" s="4"/>
      <c r="I4" s="5"/>
      <c r="J4" s="1"/>
      <c r="K4" s="1"/>
      <c r="L4" s="1"/>
      <c r="M4" s="1"/>
      <c r="N4" s="1"/>
      <c r="O4" s="1"/>
    </row>
    <row r="5" spans="1:15" ht="22.5" customHeight="1" x14ac:dyDescent="0.25">
      <c r="A5" s="56" t="s">
        <v>342</v>
      </c>
      <c r="B5" s="56" t="s">
        <v>343</v>
      </c>
      <c r="C5" s="24" t="s">
        <v>344</v>
      </c>
      <c r="D5" s="24" t="s">
        <v>345</v>
      </c>
      <c r="E5" s="24" t="s">
        <v>346</v>
      </c>
      <c r="F5" s="24" t="s">
        <v>347</v>
      </c>
      <c r="G5" s="24" t="s">
        <v>326</v>
      </c>
      <c r="H5" s="24" t="s">
        <v>348</v>
      </c>
      <c r="I5" s="24" t="s">
        <v>46</v>
      </c>
      <c r="J5" s="1"/>
      <c r="K5" s="1"/>
      <c r="L5" s="1"/>
      <c r="M5" s="1"/>
      <c r="N5" s="1"/>
      <c r="O5" s="1"/>
    </row>
    <row r="6" spans="1:15" ht="14.25" customHeight="1" x14ac:dyDescent="0.25">
      <c r="A6" s="46" t="s">
        <v>349</v>
      </c>
      <c r="B6" s="47"/>
      <c r="C6" s="47"/>
      <c r="D6" s="47"/>
      <c r="E6" s="451">
        <v>0</v>
      </c>
      <c r="F6" s="47">
        <v>1</v>
      </c>
      <c r="G6" s="452">
        <f t="shared" ref="G6:G30" si="0">IF(F6&lt;&gt;0,E6/F6,0)</f>
        <v>0</v>
      </c>
      <c r="H6" s="47"/>
      <c r="I6" s="30"/>
      <c r="J6" s="1"/>
      <c r="K6" s="1"/>
      <c r="L6" s="1"/>
      <c r="M6" s="1"/>
      <c r="N6" s="1" t="s">
        <v>350</v>
      </c>
      <c r="O6" s="1"/>
    </row>
    <row r="7" spans="1:15" ht="14.25" customHeight="1" x14ac:dyDescent="0.25">
      <c r="A7" s="48" t="s">
        <v>349</v>
      </c>
      <c r="B7" s="49"/>
      <c r="C7" s="49"/>
      <c r="D7" s="49"/>
      <c r="E7" s="451">
        <v>0</v>
      </c>
      <c r="F7" s="49">
        <v>1</v>
      </c>
      <c r="G7" s="452">
        <f t="shared" si="0"/>
        <v>0</v>
      </c>
      <c r="H7" s="47"/>
      <c r="I7" s="30"/>
      <c r="J7" s="1"/>
      <c r="K7" s="1"/>
      <c r="L7" s="1"/>
      <c r="M7" s="1"/>
      <c r="N7" s="1" t="s">
        <v>351</v>
      </c>
      <c r="O7" s="1">
        <v>1</v>
      </c>
    </row>
    <row r="8" spans="1:15" ht="14.25" customHeight="1" x14ac:dyDescent="0.25">
      <c r="A8" s="48" t="s">
        <v>350</v>
      </c>
      <c r="B8" s="49"/>
      <c r="C8" s="49"/>
      <c r="D8" s="49"/>
      <c r="E8" s="451">
        <v>0</v>
      </c>
      <c r="F8" s="49">
        <v>1</v>
      </c>
      <c r="G8" s="452">
        <f t="shared" si="0"/>
        <v>0</v>
      </c>
      <c r="H8" s="47"/>
      <c r="I8" s="30"/>
      <c r="J8" s="1"/>
      <c r="K8" s="1"/>
      <c r="L8" s="1"/>
      <c r="M8" s="1"/>
      <c r="N8" s="1" t="s">
        <v>352</v>
      </c>
      <c r="O8" s="1">
        <v>2</v>
      </c>
    </row>
    <row r="9" spans="1:15" ht="14.25" customHeight="1" x14ac:dyDescent="0.25">
      <c r="A9" s="48" t="s">
        <v>350</v>
      </c>
      <c r="B9" s="49"/>
      <c r="C9" s="49"/>
      <c r="D9" s="49"/>
      <c r="E9" s="451">
        <v>0</v>
      </c>
      <c r="F9" s="49">
        <v>1</v>
      </c>
      <c r="G9" s="452">
        <f t="shared" si="0"/>
        <v>0</v>
      </c>
      <c r="H9" s="49"/>
      <c r="I9" s="36"/>
      <c r="J9" s="1"/>
      <c r="K9" s="1"/>
      <c r="L9" s="1"/>
      <c r="M9" s="1"/>
      <c r="N9" s="1" t="s">
        <v>353</v>
      </c>
      <c r="O9" s="1">
        <v>3</v>
      </c>
    </row>
    <row r="10" spans="1:15" ht="14.25" customHeight="1" x14ac:dyDescent="0.25">
      <c r="A10" s="48" t="s">
        <v>351</v>
      </c>
      <c r="B10" s="49"/>
      <c r="C10" s="49"/>
      <c r="D10" s="49"/>
      <c r="E10" s="451">
        <v>0</v>
      </c>
      <c r="F10" s="49">
        <v>1</v>
      </c>
      <c r="G10" s="452">
        <f t="shared" si="0"/>
        <v>0</v>
      </c>
      <c r="H10" s="49"/>
      <c r="I10" s="36"/>
      <c r="J10" s="1"/>
      <c r="K10" s="1"/>
      <c r="L10" s="1"/>
      <c r="M10" s="1"/>
      <c r="N10" s="1" t="s">
        <v>354</v>
      </c>
      <c r="O10" s="1">
        <v>4</v>
      </c>
    </row>
    <row r="11" spans="1:15" ht="14.25" customHeight="1" x14ac:dyDescent="0.25">
      <c r="A11" s="48" t="s">
        <v>351</v>
      </c>
      <c r="B11" s="49"/>
      <c r="C11" s="49"/>
      <c r="D11" s="49"/>
      <c r="E11" s="451">
        <v>0</v>
      </c>
      <c r="F11" s="49">
        <v>1</v>
      </c>
      <c r="G11" s="452">
        <f t="shared" si="0"/>
        <v>0</v>
      </c>
      <c r="H11" s="49"/>
      <c r="I11" s="36"/>
      <c r="J11" s="1"/>
      <c r="K11" s="1"/>
      <c r="L11" s="1"/>
      <c r="M11" s="1"/>
      <c r="N11" s="1" t="s">
        <v>349</v>
      </c>
      <c r="O11" s="1">
        <v>5</v>
      </c>
    </row>
    <row r="12" spans="1:15" ht="14.25" customHeight="1" x14ac:dyDescent="0.25">
      <c r="A12" s="48" t="s">
        <v>352</v>
      </c>
      <c r="B12" s="49"/>
      <c r="C12" s="49"/>
      <c r="D12" s="49"/>
      <c r="E12" s="451">
        <v>0</v>
      </c>
      <c r="F12" s="49">
        <v>1</v>
      </c>
      <c r="G12" s="452">
        <f t="shared" si="0"/>
        <v>0</v>
      </c>
      <c r="H12" s="49"/>
      <c r="I12" s="36"/>
      <c r="J12" s="1"/>
      <c r="K12" s="1"/>
      <c r="L12" s="1"/>
      <c r="M12" s="1"/>
      <c r="N12" s="1" t="s">
        <v>355</v>
      </c>
      <c r="O12" s="1">
        <v>6</v>
      </c>
    </row>
    <row r="13" spans="1:15" ht="14.25" customHeight="1" x14ac:dyDescent="0.25">
      <c r="A13" s="48" t="s">
        <v>352</v>
      </c>
      <c r="B13" s="49"/>
      <c r="C13" s="49"/>
      <c r="D13" s="49"/>
      <c r="E13" s="451">
        <v>0</v>
      </c>
      <c r="F13" s="49">
        <v>1</v>
      </c>
      <c r="G13" s="452">
        <f t="shared" si="0"/>
        <v>0</v>
      </c>
      <c r="H13" s="49"/>
      <c r="I13" s="36"/>
      <c r="J13" s="1"/>
      <c r="K13" s="453"/>
      <c r="L13" s="1"/>
      <c r="M13" s="1"/>
      <c r="N13" s="1" t="s">
        <v>356</v>
      </c>
      <c r="O13" s="1">
        <v>7</v>
      </c>
    </row>
    <row r="14" spans="1:15" ht="14.25" customHeight="1" x14ac:dyDescent="0.25">
      <c r="A14" s="48" t="s">
        <v>353</v>
      </c>
      <c r="B14" s="49"/>
      <c r="C14" s="49"/>
      <c r="D14" s="49"/>
      <c r="E14" s="451">
        <v>0</v>
      </c>
      <c r="F14" s="49">
        <v>1</v>
      </c>
      <c r="G14" s="452">
        <f t="shared" si="0"/>
        <v>0</v>
      </c>
      <c r="H14" s="49"/>
      <c r="I14" s="36"/>
      <c r="J14" s="1"/>
      <c r="K14" s="1"/>
      <c r="L14" s="453"/>
      <c r="M14" s="1"/>
      <c r="N14" s="1" t="s">
        <v>357</v>
      </c>
      <c r="O14" s="1">
        <v>8</v>
      </c>
    </row>
    <row r="15" spans="1:15" ht="14.25" customHeight="1" x14ac:dyDescent="0.25">
      <c r="A15" s="48" t="s">
        <v>353</v>
      </c>
      <c r="B15" s="49"/>
      <c r="C15" s="49"/>
      <c r="D15" s="49"/>
      <c r="E15" s="451">
        <v>0</v>
      </c>
      <c r="F15" s="49">
        <v>1</v>
      </c>
      <c r="G15" s="452">
        <f t="shared" si="0"/>
        <v>0</v>
      </c>
      <c r="H15" s="49"/>
      <c r="I15" s="36"/>
      <c r="J15" s="1"/>
      <c r="K15" s="1"/>
      <c r="L15" s="453"/>
      <c r="M15" s="1"/>
      <c r="N15" s="1" t="s">
        <v>358</v>
      </c>
      <c r="O15" s="1">
        <v>9</v>
      </c>
    </row>
    <row r="16" spans="1:15" ht="14.25" customHeight="1" x14ac:dyDescent="0.25">
      <c r="A16" s="48" t="s">
        <v>355</v>
      </c>
      <c r="B16" s="49"/>
      <c r="C16" s="49"/>
      <c r="D16" s="49"/>
      <c r="E16" s="451">
        <v>0</v>
      </c>
      <c r="F16" s="49">
        <v>1</v>
      </c>
      <c r="G16" s="452">
        <f t="shared" si="0"/>
        <v>0</v>
      </c>
      <c r="H16" s="49"/>
      <c r="I16" s="36"/>
      <c r="J16" s="1"/>
      <c r="K16" s="1"/>
      <c r="L16" s="453"/>
      <c r="M16" s="1"/>
      <c r="N16" s="1" t="s">
        <v>7</v>
      </c>
      <c r="O16" s="1">
        <v>10</v>
      </c>
    </row>
    <row r="17" spans="1:15" ht="14.25" customHeight="1" x14ac:dyDescent="0.25">
      <c r="A17" s="48" t="s">
        <v>355</v>
      </c>
      <c r="B17" s="49"/>
      <c r="C17" s="49"/>
      <c r="D17" s="49"/>
      <c r="E17" s="451">
        <v>0</v>
      </c>
      <c r="F17" s="49">
        <v>1</v>
      </c>
      <c r="G17" s="452">
        <f t="shared" si="0"/>
        <v>0</v>
      </c>
      <c r="H17" s="49"/>
      <c r="I17" s="36"/>
      <c r="J17" s="1"/>
      <c r="K17" s="1"/>
      <c r="L17" s="1"/>
      <c r="M17" s="1"/>
      <c r="N17" s="1"/>
      <c r="O17" s="1">
        <v>11</v>
      </c>
    </row>
    <row r="18" spans="1:15" ht="14.25" customHeight="1" x14ac:dyDescent="0.25">
      <c r="A18" s="48" t="s">
        <v>357</v>
      </c>
      <c r="B18" s="49"/>
      <c r="C18" s="49"/>
      <c r="D18" s="49"/>
      <c r="E18" s="451">
        <v>0</v>
      </c>
      <c r="F18" s="49">
        <v>1</v>
      </c>
      <c r="G18" s="452">
        <f t="shared" si="0"/>
        <v>0</v>
      </c>
      <c r="H18" s="49"/>
      <c r="I18" s="36"/>
      <c r="J18" s="1"/>
      <c r="K18" s="1"/>
      <c r="L18" s="453"/>
      <c r="M18" s="1"/>
      <c r="N18" s="1"/>
      <c r="O18" s="1">
        <v>12</v>
      </c>
    </row>
    <row r="19" spans="1:15" ht="14.25" customHeight="1" x14ac:dyDescent="0.25">
      <c r="A19" s="48"/>
      <c r="B19" s="49"/>
      <c r="C19" s="49"/>
      <c r="D19" s="49"/>
      <c r="E19" s="451">
        <v>0</v>
      </c>
      <c r="F19" s="49">
        <v>1</v>
      </c>
      <c r="G19" s="452">
        <f t="shared" si="0"/>
        <v>0</v>
      </c>
      <c r="H19" s="49"/>
      <c r="I19" s="36"/>
      <c r="J19" s="1"/>
      <c r="K19" s="1"/>
      <c r="L19" s="453"/>
      <c r="M19" s="1"/>
      <c r="N19" s="1"/>
      <c r="O19" s="1"/>
    </row>
    <row r="20" spans="1:15" ht="14.25" customHeight="1" x14ac:dyDescent="0.25">
      <c r="A20" s="48"/>
      <c r="B20" s="49"/>
      <c r="C20" s="49"/>
      <c r="D20" s="49"/>
      <c r="E20" s="451">
        <v>0</v>
      </c>
      <c r="F20" s="49">
        <v>1</v>
      </c>
      <c r="G20" s="452">
        <f t="shared" si="0"/>
        <v>0</v>
      </c>
      <c r="H20" s="49"/>
      <c r="I20" s="36"/>
      <c r="J20" s="1"/>
      <c r="K20" s="1"/>
      <c r="L20" s="453"/>
      <c r="M20" s="1"/>
      <c r="N20" s="1"/>
      <c r="O20" s="1"/>
    </row>
    <row r="21" spans="1:15" ht="14.25" customHeight="1" x14ac:dyDescent="0.25">
      <c r="A21" s="48"/>
      <c r="B21" s="49"/>
      <c r="C21" s="49"/>
      <c r="D21" s="49"/>
      <c r="E21" s="451">
        <v>0</v>
      </c>
      <c r="F21" s="49">
        <v>1</v>
      </c>
      <c r="G21" s="452">
        <f t="shared" si="0"/>
        <v>0</v>
      </c>
      <c r="H21" s="49"/>
      <c r="I21" s="36"/>
      <c r="J21" s="1"/>
      <c r="K21" s="1"/>
      <c r="L21" s="453"/>
      <c r="M21" s="1"/>
      <c r="N21" s="1"/>
      <c r="O21" s="1"/>
    </row>
    <row r="22" spans="1:15" ht="14.25" customHeight="1" x14ac:dyDescent="0.25">
      <c r="A22" s="48"/>
      <c r="B22" s="49"/>
      <c r="C22" s="49"/>
      <c r="D22" s="49"/>
      <c r="E22" s="451">
        <v>0</v>
      </c>
      <c r="F22" s="49">
        <v>1</v>
      </c>
      <c r="G22" s="452">
        <f t="shared" si="0"/>
        <v>0</v>
      </c>
      <c r="H22" s="49"/>
      <c r="I22" s="36"/>
      <c r="J22" s="1"/>
      <c r="K22" s="1"/>
      <c r="L22" s="1"/>
      <c r="M22" s="1"/>
      <c r="N22" s="1"/>
      <c r="O22" s="1"/>
    </row>
    <row r="23" spans="1:15" ht="14.25" customHeight="1" x14ac:dyDescent="0.25">
      <c r="A23" s="48"/>
      <c r="B23" s="49"/>
      <c r="C23" s="49"/>
      <c r="D23" s="49"/>
      <c r="E23" s="451">
        <v>0</v>
      </c>
      <c r="F23" s="49">
        <v>1</v>
      </c>
      <c r="G23" s="452">
        <f t="shared" si="0"/>
        <v>0</v>
      </c>
      <c r="H23" s="49"/>
      <c r="I23" s="36"/>
      <c r="J23" s="1"/>
      <c r="K23" s="1"/>
      <c r="L23" s="1"/>
      <c r="M23" s="1"/>
      <c r="N23" s="1"/>
      <c r="O23" s="1"/>
    </row>
    <row r="24" spans="1:15" ht="14.25" customHeight="1" x14ac:dyDescent="0.25">
      <c r="A24" s="48"/>
      <c r="B24" s="49"/>
      <c r="C24" s="49"/>
      <c r="D24" s="49"/>
      <c r="E24" s="451">
        <v>0</v>
      </c>
      <c r="F24" s="49">
        <v>1</v>
      </c>
      <c r="G24" s="452">
        <f t="shared" si="0"/>
        <v>0</v>
      </c>
      <c r="H24" s="49"/>
      <c r="I24" s="36"/>
      <c r="J24" s="1"/>
      <c r="K24" s="1"/>
      <c r="L24" s="1"/>
      <c r="M24" s="1"/>
      <c r="N24" s="1"/>
      <c r="O24" s="1"/>
    </row>
    <row r="25" spans="1:15" ht="14.25" customHeight="1" x14ac:dyDescent="0.25">
      <c r="A25" s="48"/>
      <c r="B25" s="49"/>
      <c r="C25" s="49"/>
      <c r="D25" s="49"/>
      <c r="E25" s="451">
        <v>0</v>
      </c>
      <c r="F25" s="49">
        <v>1</v>
      </c>
      <c r="G25" s="452">
        <f t="shared" si="0"/>
        <v>0</v>
      </c>
      <c r="H25" s="49"/>
      <c r="I25" s="36"/>
      <c r="J25" s="1"/>
      <c r="K25" s="1"/>
      <c r="L25" s="1"/>
      <c r="M25" s="1"/>
      <c r="N25" s="1"/>
      <c r="O25" s="1"/>
    </row>
    <row r="26" spans="1:15" ht="14.25" customHeight="1" x14ac:dyDescent="0.25">
      <c r="A26" s="48"/>
      <c r="B26" s="49"/>
      <c r="C26" s="49"/>
      <c r="D26" s="49"/>
      <c r="E26" s="451">
        <v>0</v>
      </c>
      <c r="F26" s="49">
        <v>1</v>
      </c>
      <c r="G26" s="452">
        <f t="shared" si="0"/>
        <v>0</v>
      </c>
      <c r="H26" s="49"/>
      <c r="I26" s="36"/>
      <c r="J26" s="1"/>
      <c r="K26" s="1"/>
      <c r="L26" s="1"/>
      <c r="M26" s="1"/>
      <c r="N26" s="1"/>
      <c r="O26" s="1"/>
    </row>
    <row r="27" spans="1:15" ht="14.25" customHeight="1" x14ac:dyDescent="0.25">
      <c r="A27" s="48"/>
      <c r="B27" s="49"/>
      <c r="C27" s="49"/>
      <c r="D27" s="49"/>
      <c r="E27" s="451">
        <v>0</v>
      </c>
      <c r="F27" s="49">
        <v>1</v>
      </c>
      <c r="G27" s="452">
        <f t="shared" si="0"/>
        <v>0</v>
      </c>
      <c r="H27" s="49"/>
      <c r="I27" s="36"/>
      <c r="J27" s="1"/>
      <c r="K27" s="1"/>
      <c r="L27" s="1"/>
      <c r="M27" s="1"/>
      <c r="N27" s="1"/>
      <c r="O27" s="1"/>
    </row>
    <row r="28" spans="1:15" ht="14.25" customHeight="1" x14ac:dyDescent="0.25">
      <c r="A28" s="48"/>
      <c r="B28" s="49"/>
      <c r="C28" s="49"/>
      <c r="D28" s="49"/>
      <c r="E28" s="451">
        <v>0</v>
      </c>
      <c r="F28" s="49">
        <v>1</v>
      </c>
      <c r="G28" s="452">
        <f t="shared" si="0"/>
        <v>0</v>
      </c>
      <c r="H28" s="49"/>
      <c r="I28" s="36"/>
      <c r="J28" s="1"/>
      <c r="K28" s="1"/>
      <c r="L28" s="1"/>
      <c r="M28" s="1"/>
      <c r="N28" s="1"/>
      <c r="O28" s="1"/>
    </row>
    <row r="29" spans="1:15" ht="14.25" customHeight="1" x14ac:dyDescent="0.25">
      <c r="A29" s="48"/>
      <c r="B29" s="49"/>
      <c r="C29" s="49"/>
      <c r="D29" s="49"/>
      <c r="E29" s="451">
        <v>0</v>
      </c>
      <c r="F29" s="49">
        <v>1</v>
      </c>
      <c r="G29" s="452">
        <f t="shared" si="0"/>
        <v>0</v>
      </c>
      <c r="H29" s="49"/>
      <c r="I29" s="36"/>
      <c r="J29" s="1"/>
      <c r="K29" s="1"/>
      <c r="L29" s="1"/>
      <c r="M29" s="1"/>
      <c r="N29" s="1"/>
      <c r="O29" s="1"/>
    </row>
    <row r="30" spans="1:15" ht="14.25" customHeight="1" x14ac:dyDescent="0.25">
      <c r="A30" s="417"/>
      <c r="B30" s="418"/>
      <c r="C30" s="418"/>
      <c r="D30" s="418"/>
      <c r="E30" s="451">
        <v>0</v>
      </c>
      <c r="F30" s="49">
        <v>1</v>
      </c>
      <c r="G30" s="452">
        <f t="shared" si="0"/>
        <v>0</v>
      </c>
      <c r="H30" s="418"/>
      <c r="I30" s="454"/>
      <c r="J30" s="1"/>
      <c r="K30" s="1"/>
      <c r="L30" s="1"/>
      <c r="M30" s="1"/>
      <c r="N30" s="1"/>
      <c r="O30" s="1"/>
    </row>
    <row r="31" spans="1:15" ht="14.25" customHeight="1" x14ac:dyDescent="0.25">
      <c r="A31" s="455" t="s">
        <v>78</v>
      </c>
      <c r="B31" s="456"/>
      <c r="C31" s="457" t="s">
        <v>303</v>
      </c>
      <c r="D31" s="457" t="s">
        <v>303</v>
      </c>
      <c r="E31" s="457" t="s">
        <v>303</v>
      </c>
      <c r="F31" s="457" t="s">
        <v>303</v>
      </c>
      <c r="G31" s="458">
        <f>SUM(G6:G30)</f>
        <v>0</v>
      </c>
      <c r="H31" s="459" t="s">
        <v>303</v>
      </c>
      <c r="I31" s="459" t="s">
        <v>303</v>
      </c>
      <c r="J31" s="1"/>
      <c r="K31" s="1"/>
      <c r="L31" s="1"/>
      <c r="M31" s="1"/>
      <c r="N31" s="1"/>
      <c r="O31" s="1"/>
    </row>
    <row r="32" spans="1:15" ht="18.75" customHeight="1" x14ac:dyDescent="0.25">
      <c r="A32" s="919" t="s">
        <v>359</v>
      </c>
      <c r="B32" s="806"/>
      <c r="C32" s="806"/>
      <c r="D32" s="806"/>
      <c r="E32" s="806"/>
      <c r="F32" s="806"/>
      <c r="G32" s="796"/>
      <c r="H32" s="1"/>
      <c r="I32" s="1"/>
      <c r="J32" s="1"/>
      <c r="K32" s="1"/>
      <c r="L32" s="1"/>
      <c r="M32" s="1"/>
      <c r="N32" s="1"/>
      <c r="O32" s="1"/>
    </row>
    <row r="33" spans="1:9" ht="14.25" customHeight="1" x14ac:dyDescent="0.25">
      <c r="A33" s="460"/>
      <c r="B33" s="461" t="s">
        <v>360</v>
      </c>
      <c r="C33" s="461" t="s">
        <v>361</v>
      </c>
      <c r="D33" s="461" t="s">
        <v>362</v>
      </c>
      <c r="E33" s="461" t="s">
        <v>363</v>
      </c>
      <c r="F33" s="461" t="s">
        <v>364</v>
      </c>
      <c r="G33" s="462" t="s">
        <v>365</v>
      </c>
      <c r="H33" s="369"/>
      <c r="I33" s="1"/>
    </row>
    <row r="34" spans="1:9" ht="14.25" customHeight="1" x14ac:dyDescent="0.25">
      <c r="A34" s="410" t="s">
        <v>366</v>
      </c>
      <c r="B34" s="411"/>
      <c r="C34" s="411"/>
      <c r="D34" s="411"/>
      <c r="E34" s="411"/>
      <c r="F34" s="411"/>
      <c r="G34" s="463"/>
      <c r="H34" s="1"/>
      <c r="I34" s="1"/>
    </row>
    <row r="35" spans="1:9" ht="14.25" customHeight="1" x14ac:dyDescent="0.25">
      <c r="A35" s="417" t="s">
        <v>367</v>
      </c>
      <c r="B35" s="418"/>
      <c r="C35" s="418"/>
      <c r="D35" s="418"/>
      <c r="E35" s="418"/>
      <c r="F35" s="418"/>
      <c r="G35" s="454"/>
      <c r="H35" s="1"/>
      <c r="I35" s="1"/>
    </row>
  </sheetData>
  <mergeCells count="2">
    <mergeCell ref="A1:I3"/>
    <mergeCell ref="A32:G32"/>
  </mergeCells>
  <dataValidations count="3">
    <dataValidation type="list" allowBlank="1" showErrorMessage="1" sqref="A6:A30" xr:uid="{00000000-0002-0000-0700-000000000000}">
      <formula1>$N$6:$N$16</formula1>
    </dataValidation>
    <dataValidation type="list" allowBlank="1" showErrorMessage="1" sqref="H6:H30" xr:uid="{00000000-0002-0000-0700-000001000000}">
      <formula1>$M$2:$M$3</formula1>
    </dataValidation>
    <dataValidation type="list" allowBlank="1" showErrorMessage="1" sqref="F6:F30" xr:uid="{00000000-0002-0000-0700-000002000000}">
      <formula1>$O$7:$O$18</formula1>
    </dataValidation>
  </dataValidations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O204"/>
  <sheetViews>
    <sheetView rightToLeft="1" workbookViewId="0">
      <pane ySplit="3" topLeftCell="A36" activePane="bottomLeft" state="frozen"/>
      <selection pane="bottomLeft" activeCell="I56" sqref="I56"/>
    </sheetView>
  </sheetViews>
  <sheetFormatPr defaultColWidth="12.59765625" defaultRowHeight="15" customHeight="1" x14ac:dyDescent="0.25"/>
  <cols>
    <col min="1" max="1" width="12.5" customWidth="1"/>
    <col min="2" max="2" width="17" customWidth="1"/>
    <col min="3" max="3" width="18.3984375" customWidth="1"/>
    <col min="4" max="4" width="12" customWidth="1"/>
    <col min="5" max="5" width="11.5" customWidth="1"/>
    <col min="6" max="6" width="12.8984375" customWidth="1"/>
    <col min="7" max="7" width="14.09765625" customWidth="1"/>
    <col min="8" max="8" width="3.8984375" customWidth="1"/>
    <col min="9" max="9" width="10.59765625" customWidth="1"/>
    <col min="10" max="10" width="13.69921875" customWidth="1"/>
    <col min="11" max="11" width="13.09765625" customWidth="1"/>
    <col min="12" max="12" width="10.3984375" customWidth="1"/>
    <col min="13" max="13" width="16.19921875" customWidth="1"/>
    <col min="14" max="14" width="14.19921875" customWidth="1"/>
    <col min="15" max="35" width="8.59765625" customWidth="1"/>
  </cols>
  <sheetData>
    <row r="1" spans="1:14" ht="13.5" customHeight="1" x14ac:dyDescent="0.4">
      <c r="A1" s="927" t="s">
        <v>82</v>
      </c>
      <c r="B1" s="779"/>
      <c r="C1" s="779"/>
      <c r="D1" s="779"/>
      <c r="E1" s="779"/>
      <c r="F1" s="779"/>
      <c r="G1" s="928"/>
      <c r="H1" s="464"/>
      <c r="I1" s="929" t="s">
        <v>83</v>
      </c>
      <c r="J1" s="773"/>
      <c r="K1" s="773"/>
      <c r="L1" s="773"/>
      <c r="M1" s="773"/>
      <c r="N1" s="774"/>
    </row>
    <row r="2" spans="1:14" ht="13.5" customHeight="1" x14ac:dyDescent="0.4">
      <c r="A2" s="780"/>
      <c r="B2" s="776"/>
      <c r="C2" s="776"/>
      <c r="D2" s="776"/>
      <c r="E2" s="776"/>
      <c r="F2" s="776"/>
      <c r="G2" s="777"/>
      <c r="H2" s="465"/>
      <c r="I2" s="775"/>
      <c r="J2" s="776"/>
      <c r="K2" s="776"/>
      <c r="L2" s="776"/>
      <c r="M2" s="776"/>
      <c r="N2" s="777"/>
    </row>
    <row r="3" spans="1:14" ht="13.5" customHeight="1" x14ac:dyDescent="0.4">
      <c r="A3" s="780"/>
      <c r="B3" s="776"/>
      <c r="C3" s="776"/>
      <c r="D3" s="776"/>
      <c r="E3" s="776"/>
      <c r="F3" s="776"/>
      <c r="G3" s="777"/>
      <c r="H3" s="465"/>
      <c r="I3" s="783"/>
      <c r="J3" s="784"/>
      <c r="K3" s="784"/>
      <c r="L3" s="784"/>
      <c r="M3" s="784"/>
      <c r="N3" s="785"/>
    </row>
    <row r="4" spans="1:14" ht="9" customHeight="1" x14ac:dyDescent="0.3">
      <c r="A4" s="466"/>
      <c r="B4" s="467"/>
      <c r="C4" s="468"/>
      <c r="D4" s="468"/>
      <c r="E4" s="469"/>
      <c r="F4" s="469"/>
      <c r="G4" s="469"/>
      <c r="H4" s="470"/>
      <c r="I4" s="470"/>
      <c r="J4" s="470"/>
      <c r="K4" s="470"/>
      <c r="L4" s="470"/>
      <c r="M4" s="470"/>
      <c r="N4" s="471"/>
    </row>
    <row r="5" spans="1:14" ht="68.25" customHeight="1" x14ac:dyDescent="0.25">
      <c r="A5" s="930" t="s">
        <v>84</v>
      </c>
      <c r="B5" s="796"/>
      <c r="C5" s="472" t="s">
        <v>85</v>
      </c>
      <c r="D5" s="472" t="s">
        <v>368</v>
      </c>
      <c r="E5" s="473" t="s">
        <v>369</v>
      </c>
      <c r="F5" s="472" t="s">
        <v>370</v>
      </c>
      <c r="G5" s="474" t="s">
        <v>89</v>
      </c>
      <c r="H5" s="475"/>
      <c r="I5" s="931" t="s">
        <v>90</v>
      </c>
      <c r="J5" s="796"/>
      <c r="K5" s="128" t="s">
        <v>91</v>
      </c>
      <c r="L5" s="128" t="s">
        <v>86</v>
      </c>
      <c r="M5" s="153" t="s">
        <v>371</v>
      </c>
      <c r="N5" s="130" t="s">
        <v>370</v>
      </c>
    </row>
    <row r="6" spans="1:14" ht="33" customHeight="1" x14ac:dyDescent="0.25">
      <c r="A6" s="856" t="s">
        <v>92</v>
      </c>
      <c r="B6" s="774"/>
      <c r="C6" s="476" t="str">
        <f>' שיקוף הכנסות והוצאות חודשי'!C4</f>
        <v>שכ"ד</v>
      </c>
      <c r="D6" s="477">
        <f>' שיקוף הכנסות והוצאות חודשי'!F4</f>
        <v>0</v>
      </c>
      <c r="E6" s="478"/>
      <c r="F6" s="477">
        <f t="shared" ref="F6:F17" si="0">D6-E6</f>
        <v>0</v>
      </c>
      <c r="G6" s="135">
        <f>' שיקוף הכנסות והוצאות חודשי'!G4</f>
        <v>0</v>
      </c>
      <c r="H6" s="479"/>
      <c r="I6" s="932"/>
      <c r="J6" s="774"/>
      <c r="K6" s="132" t="str">
        <f>' שיקוף הכנסות והוצאות חודשי'!J4</f>
        <v>משכורת 1</v>
      </c>
      <c r="L6" s="138">
        <f>' שיקוף הכנסות והוצאות חודשי'!K4</f>
        <v>0</v>
      </c>
      <c r="M6" s="132"/>
      <c r="N6" s="138">
        <f t="shared" ref="N6:N14" si="1">L6+M6</f>
        <v>0</v>
      </c>
    </row>
    <row r="7" spans="1:14" ht="39" customHeight="1" x14ac:dyDescent="0.25">
      <c r="A7" s="780"/>
      <c r="B7" s="777"/>
      <c r="C7" s="476" t="str">
        <f>' שיקוף הכנסות והוצאות חודשי'!C5</f>
        <v>משכנתא</v>
      </c>
      <c r="D7" s="477">
        <f>' שיקוף הכנסות והוצאות חודשי'!F5</f>
        <v>0</v>
      </c>
      <c r="E7" s="478"/>
      <c r="F7" s="477">
        <f t="shared" si="0"/>
        <v>0</v>
      </c>
      <c r="G7" s="135">
        <f>' שיקוף הכנסות והוצאות חודשי'!G5</f>
        <v>0</v>
      </c>
      <c r="H7" s="479"/>
      <c r="I7" s="775"/>
      <c r="J7" s="777"/>
      <c r="K7" s="132" t="str">
        <f>' שיקוף הכנסות והוצאות חודשי'!J5</f>
        <v>משכורת 2</v>
      </c>
      <c r="L7" s="138">
        <f>' שיקוף הכנסות והוצאות חודשי'!K5</f>
        <v>0</v>
      </c>
      <c r="M7" s="132"/>
      <c r="N7" s="138">
        <f t="shared" si="1"/>
        <v>0</v>
      </c>
    </row>
    <row r="8" spans="1:14" ht="15.75" customHeight="1" x14ac:dyDescent="0.25">
      <c r="A8" s="780"/>
      <c r="B8" s="777"/>
      <c r="C8" s="476" t="str">
        <f>' שיקוף הכנסות והוצאות חודשי'!C6</f>
        <v>ארנונה/מיסי ישוב</v>
      </c>
      <c r="D8" s="477">
        <f>' שיקוף הכנסות והוצאות חודשי'!F6</f>
        <v>0</v>
      </c>
      <c r="E8" s="478"/>
      <c r="F8" s="477">
        <f t="shared" si="0"/>
        <v>0</v>
      </c>
      <c r="G8" s="135">
        <f>' שיקוף הכנסות והוצאות חודשי'!G6</f>
        <v>0</v>
      </c>
      <c r="H8" s="479"/>
      <c r="I8" s="775"/>
      <c r="J8" s="777"/>
      <c r="K8" s="132" t="str">
        <f>' שיקוף הכנסות והוצאות חודשי'!J6</f>
        <v>קצבה</v>
      </c>
      <c r="L8" s="138">
        <f>' שיקוף הכנסות והוצאות חודשי'!K6</f>
        <v>0</v>
      </c>
      <c r="M8" s="132"/>
      <c r="N8" s="138">
        <f t="shared" si="1"/>
        <v>0</v>
      </c>
    </row>
    <row r="9" spans="1:14" ht="31.5" customHeight="1" x14ac:dyDescent="0.25">
      <c r="A9" s="780"/>
      <c r="B9" s="777"/>
      <c r="C9" s="476" t="str">
        <f>' שיקוף הכנסות והוצאות חודשי'!C7</f>
        <v>גז</v>
      </c>
      <c r="D9" s="477">
        <f>' שיקוף הכנסות והוצאות חודשי'!F7</f>
        <v>0</v>
      </c>
      <c r="E9" s="478"/>
      <c r="F9" s="477">
        <f t="shared" si="0"/>
        <v>0</v>
      </c>
      <c r="G9" s="135">
        <f>' שיקוף הכנסות והוצאות חודשי'!G7</f>
        <v>0</v>
      </c>
      <c r="H9" s="479"/>
      <c r="I9" s="775"/>
      <c r="J9" s="777"/>
      <c r="K9" s="132" t="str">
        <f>' שיקוף הכנסות והוצאות חודשי'!J7</f>
        <v>הכנסה משכירות</v>
      </c>
      <c r="L9" s="138">
        <f>' שיקוף הכנסות והוצאות חודשי'!K7</f>
        <v>0</v>
      </c>
      <c r="M9" s="132"/>
      <c r="N9" s="138">
        <f t="shared" si="1"/>
        <v>0</v>
      </c>
    </row>
    <row r="10" spans="1:14" ht="33.75" customHeight="1" x14ac:dyDescent="0.25">
      <c r="A10" s="780"/>
      <c r="B10" s="777"/>
      <c r="C10" s="476" t="str">
        <f>' שיקוף הכנסות והוצאות חודשי'!C8</f>
        <v xml:space="preserve">עוזרת </v>
      </c>
      <c r="D10" s="477">
        <f>' שיקוף הכנסות והוצאות חודשי'!F8</f>
        <v>0</v>
      </c>
      <c r="E10" s="478"/>
      <c r="F10" s="477">
        <f t="shared" si="0"/>
        <v>0</v>
      </c>
      <c r="G10" s="135">
        <f>' שיקוף הכנסות והוצאות חודשי'!G8</f>
        <v>0</v>
      </c>
      <c r="H10" s="479"/>
      <c r="I10" s="775"/>
      <c r="J10" s="777"/>
      <c r="K10" s="132" t="s">
        <v>372</v>
      </c>
      <c r="L10" s="138">
        <f>' שיקוף הכנסות והוצאות חודשי'!K8</f>
        <v>0</v>
      </c>
      <c r="M10" s="132"/>
      <c r="N10" s="138">
        <f t="shared" si="1"/>
        <v>0</v>
      </c>
    </row>
    <row r="11" spans="1:14" ht="15" customHeight="1" x14ac:dyDescent="0.25">
      <c r="A11" s="780"/>
      <c r="B11" s="777"/>
      <c r="C11" s="476" t="str">
        <f>' שיקוף הכנסות והוצאות חודשי'!C9</f>
        <v>ועד בית</v>
      </c>
      <c r="D11" s="477">
        <f>' שיקוף הכנסות והוצאות חודשי'!F9</f>
        <v>0</v>
      </c>
      <c r="E11" s="478"/>
      <c r="F11" s="477">
        <f t="shared" si="0"/>
        <v>0</v>
      </c>
      <c r="G11" s="135">
        <f>' שיקוף הכנסות והוצאות חודשי'!G9</f>
        <v>0</v>
      </c>
      <c r="H11" s="479"/>
      <c r="I11" s="775"/>
      <c r="J11" s="777"/>
      <c r="K11" s="132" t="str">
        <f>' שיקוף הכנסות והוצאות חודשי'!J9</f>
        <v>אחר</v>
      </c>
      <c r="L11" s="138">
        <f>' שיקוף הכנסות והוצאות חודשי'!K9</f>
        <v>0</v>
      </c>
      <c r="M11" s="132"/>
      <c r="N11" s="138">
        <f t="shared" si="1"/>
        <v>0</v>
      </c>
    </row>
    <row r="12" spans="1:14" ht="15.75" customHeight="1" x14ac:dyDescent="0.25">
      <c r="A12" s="780"/>
      <c r="B12" s="777"/>
      <c r="C12" s="482" t="str">
        <f>' שיקוף הכנסות והוצאות חודשי'!C10</f>
        <v>אחר</v>
      </c>
      <c r="D12" s="477">
        <f>' שיקוף הכנסות והוצאות חודשי'!F10</f>
        <v>0</v>
      </c>
      <c r="E12" s="478"/>
      <c r="F12" s="477">
        <f t="shared" si="0"/>
        <v>0</v>
      </c>
      <c r="G12" s="135">
        <f>' שיקוף הכנסות והוצאות חודשי'!G10</f>
        <v>0</v>
      </c>
      <c r="H12" s="479"/>
      <c r="I12" s="775"/>
      <c r="J12" s="777"/>
      <c r="K12" s="132" t="str">
        <f>' שיקוף הכנסות והוצאות חודשי'!J10</f>
        <v>אחר</v>
      </c>
      <c r="L12" s="138">
        <f>' שיקוף הכנסות והוצאות חודשי'!K10</f>
        <v>0</v>
      </c>
      <c r="M12" s="132"/>
      <c r="N12" s="138">
        <f t="shared" si="1"/>
        <v>0</v>
      </c>
    </row>
    <row r="13" spans="1:14" ht="15.75" customHeight="1" x14ac:dyDescent="0.25">
      <c r="A13" s="780"/>
      <c r="B13" s="777"/>
      <c r="C13" s="482" t="str">
        <f>' שיקוף הכנסות והוצאות חודשי'!C11</f>
        <v>אחר</v>
      </c>
      <c r="D13" s="477">
        <f>' שיקוף הכנסות והוצאות חודשי'!F11</f>
        <v>0</v>
      </c>
      <c r="E13" s="478"/>
      <c r="F13" s="477">
        <f t="shared" si="0"/>
        <v>0</v>
      </c>
      <c r="G13" s="135">
        <f>' שיקוף הכנסות והוצאות חודשי'!G11</f>
        <v>0</v>
      </c>
      <c r="H13" s="479"/>
      <c r="I13" s="775"/>
      <c r="J13" s="777"/>
      <c r="K13" s="132" t="str">
        <f>' שיקוף הכנסות והוצאות חודשי'!J11</f>
        <v>אחר</v>
      </c>
      <c r="L13" s="138">
        <f>' שיקוף הכנסות והוצאות חודשי'!K11</f>
        <v>0</v>
      </c>
      <c r="M13" s="132"/>
      <c r="N13" s="138">
        <f t="shared" si="1"/>
        <v>0</v>
      </c>
    </row>
    <row r="14" spans="1:14" ht="18" customHeight="1" x14ac:dyDescent="0.25">
      <c r="A14" s="780"/>
      <c r="B14" s="777"/>
      <c r="C14" s="482" t="str">
        <f>' שיקוף הכנסות והוצאות חודשי'!C12</f>
        <v>אחר</v>
      </c>
      <c r="D14" s="477">
        <f>' שיקוף הכנסות והוצאות חודשי'!F12</f>
        <v>0</v>
      </c>
      <c r="E14" s="478"/>
      <c r="F14" s="477">
        <f t="shared" si="0"/>
        <v>0</v>
      </c>
      <c r="G14" s="135">
        <f>' שיקוף הכנסות והוצאות חודשי'!G12</f>
        <v>0</v>
      </c>
      <c r="H14" s="479"/>
      <c r="I14" s="783"/>
      <c r="J14" s="785"/>
      <c r="K14" s="132" t="str">
        <f>' שיקוף הכנסות והוצאות חודשי'!J12</f>
        <v>אחר</v>
      </c>
      <c r="L14" s="138">
        <f>' שיקוף הכנסות והוצאות חודשי'!K12</f>
        <v>0</v>
      </c>
      <c r="M14" s="132"/>
      <c r="N14" s="138">
        <f t="shared" si="1"/>
        <v>0</v>
      </c>
    </row>
    <row r="15" spans="1:14" ht="18" customHeight="1" x14ac:dyDescent="0.3">
      <c r="A15" s="780"/>
      <c r="B15" s="777"/>
      <c r="C15" s="482" t="str">
        <f>' שיקוף הכנסות והוצאות חודשי'!C13</f>
        <v>אחר</v>
      </c>
      <c r="D15" s="477">
        <f>' שיקוף הכנסות והוצאות חודשי'!F13</f>
        <v>0</v>
      </c>
      <c r="E15" s="478"/>
      <c r="F15" s="477">
        <f t="shared" si="0"/>
        <v>0</v>
      </c>
      <c r="G15" s="135">
        <f>' שיקוף הכנסות והוצאות חודשי'!G13</f>
        <v>0</v>
      </c>
      <c r="H15" s="479"/>
      <c r="I15" s="933" t="s">
        <v>373</v>
      </c>
      <c r="J15" s="806"/>
      <c r="K15" s="806"/>
      <c r="L15" s="806"/>
      <c r="M15" s="796"/>
      <c r="N15" s="483">
        <f>SUM(N6:N14)</f>
        <v>0</v>
      </c>
    </row>
    <row r="16" spans="1:14" ht="60" customHeight="1" x14ac:dyDescent="0.25">
      <c r="A16" s="780"/>
      <c r="B16" s="777"/>
      <c r="C16" s="482" t="str">
        <f>' שיקוף הכנסות והוצאות חודשי'!C14</f>
        <v>אחר</v>
      </c>
      <c r="D16" s="477">
        <f>' שיקוף הכנסות והוצאות חודשי'!F14</f>
        <v>0</v>
      </c>
      <c r="E16" s="478"/>
      <c r="F16" s="477">
        <f t="shared" si="0"/>
        <v>0</v>
      </c>
      <c r="G16" s="135">
        <f>' שיקוף הכנסות והוצאות חודשי'!G14</f>
        <v>0</v>
      </c>
      <c r="H16" s="479"/>
      <c r="I16" s="931" t="s">
        <v>105</v>
      </c>
      <c r="J16" s="796"/>
      <c r="K16" s="128" t="s">
        <v>91</v>
      </c>
      <c r="L16" s="128" t="s">
        <v>271</v>
      </c>
      <c r="M16" s="153" t="s">
        <v>371</v>
      </c>
      <c r="N16" s="130" t="s">
        <v>370</v>
      </c>
    </row>
    <row r="17" spans="1:14" ht="63.75" customHeight="1" x14ac:dyDescent="0.25">
      <c r="A17" s="857"/>
      <c r="B17" s="785"/>
      <c r="C17" s="482" t="str">
        <f>' שיקוף הכנסות והוצאות חודשי'!C15</f>
        <v>אחר</v>
      </c>
      <c r="D17" s="477">
        <f>' שיקוף הכנסות והוצאות חודשי'!F15</f>
        <v>0</v>
      </c>
      <c r="E17" s="478"/>
      <c r="F17" s="477">
        <f t="shared" si="0"/>
        <v>0</v>
      </c>
      <c r="G17" s="135">
        <f>' שיקוף הכנסות והוצאות חודשי'!G15</f>
        <v>0</v>
      </c>
      <c r="H17" s="479"/>
      <c r="I17" s="934"/>
      <c r="J17" s="774"/>
      <c r="K17" s="132" t="str">
        <f>' שיקוף הכנסות והוצאות חודשי'!I15</f>
        <v xml:space="preserve">הכנסה (משתנה - שלא נרשמה בקבועות) </v>
      </c>
      <c r="L17" s="138">
        <f>' שיקוף הכנסות והוצאות חודשי'!M15</f>
        <v>0</v>
      </c>
      <c r="M17" s="132">
        <v>0</v>
      </c>
      <c r="N17" s="138">
        <f t="shared" ref="N17:N22" si="2">L17+M17</f>
        <v>0</v>
      </c>
    </row>
    <row r="18" spans="1:14" ht="22.5" customHeight="1" x14ac:dyDescent="0.25">
      <c r="A18" s="203"/>
      <c r="B18" s="203"/>
      <c r="C18" s="203"/>
      <c r="D18" s="204"/>
      <c r="E18" s="484"/>
      <c r="F18" s="204"/>
      <c r="G18" s="484"/>
      <c r="H18" s="475"/>
      <c r="I18" s="775"/>
      <c r="J18" s="777"/>
      <c r="K18" s="132" t="str">
        <f>' שיקוף הכנסות והוצאות חודשי'!I16</f>
        <v>הכנסה 2</v>
      </c>
      <c r="L18" s="138">
        <f>' שיקוף הכנסות והוצאות חודשי'!M16</f>
        <v>0</v>
      </c>
      <c r="M18" s="132">
        <v>0</v>
      </c>
      <c r="N18" s="138">
        <f t="shared" si="2"/>
        <v>0</v>
      </c>
    </row>
    <row r="19" spans="1:14" ht="36.75" customHeight="1" x14ac:dyDescent="0.25">
      <c r="A19" s="856" t="s">
        <v>111</v>
      </c>
      <c r="B19" s="774"/>
      <c r="C19" s="476" t="str">
        <f>' שיקוף הכנסות והוצאות חודשי'!C17</f>
        <v>מעון/ משפחתון</v>
      </c>
      <c r="D19" s="477">
        <f>' שיקוף הכנסות והוצאות חודשי'!F17</f>
        <v>0</v>
      </c>
      <c r="E19" s="478"/>
      <c r="F19" s="477">
        <f t="shared" ref="F19:F37" si="3">D19-E19</f>
        <v>0</v>
      </c>
      <c r="G19" s="135">
        <f>' שיקוף הכנסות והוצאות חודשי'!G17</f>
        <v>0</v>
      </c>
      <c r="H19" s="479"/>
      <c r="I19" s="775"/>
      <c r="J19" s="777"/>
      <c r="K19" s="132">
        <f>' שיקוף הכנסות והוצאות חודשי'!I17</f>
        <v>0</v>
      </c>
      <c r="L19" s="138">
        <f>' שיקוף הכנסות והוצאות חודשי'!M17</f>
        <v>0</v>
      </c>
      <c r="M19" s="132">
        <v>0</v>
      </c>
      <c r="N19" s="138">
        <f t="shared" si="2"/>
        <v>0</v>
      </c>
    </row>
    <row r="20" spans="1:14" ht="18" customHeight="1" x14ac:dyDescent="0.25">
      <c r="A20" s="780"/>
      <c r="B20" s="777"/>
      <c r="C20" s="476" t="str">
        <f>' שיקוף הכנסות והוצאות חודשי'!C18</f>
        <v>בית ספר</v>
      </c>
      <c r="D20" s="477">
        <f>' שיקוף הכנסות והוצאות חודשי'!F18</f>
        <v>0</v>
      </c>
      <c r="E20" s="478"/>
      <c r="F20" s="477">
        <f t="shared" si="3"/>
        <v>0</v>
      </c>
      <c r="G20" s="135">
        <f>' שיקוף הכנסות והוצאות חודשי'!G18</f>
        <v>0</v>
      </c>
      <c r="H20" s="479"/>
      <c r="I20" s="775"/>
      <c r="J20" s="777"/>
      <c r="K20" s="132">
        <f>' שיקוף הכנסות והוצאות חודשי'!I18</f>
        <v>0</v>
      </c>
      <c r="L20" s="138">
        <f>' שיקוף הכנסות והוצאות חודשי'!M18</f>
        <v>0</v>
      </c>
      <c r="M20" s="132">
        <v>0</v>
      </c>
      <c r="N20" s="138">
        <f t="shared" si="2"/>
        <v>0</v>
      </c>
    </row>
    <row r="21" spans="1:14" ht="18" customHeight="1" x14ac:dyDescent="0.25">
      <c r="A21" s="780"/>
      <c r="B21" s="777"/>
      <c r="C21" s="476" t="str">
        <f>' שיקוף הכנסות והוצאות חודשי'!C19</f>
        <v>אוניברסיטה/ מכללה</v>
      </c>
      <c r="D21" s="477">
        <f>' שיקוף הכנסות והוצאות חודשי'!F19</f>
        <v>0</v>
      </c>
      <c r="E21" s="478"/>
      <c r="F21" s="477">
        <f t="shared" si="3"/>
        <v>0</v>
      </c>
      <c r="G21" s="135">
        <f>' שיקוף הכנסות והוצאות חודשי'!G19</f>
        <v>0</v>
      </c>
      <c r="H21" s="479"/>
      <c r="I21" s="775"/>
      <c r="J21" s="777"/>
      <c r="K21" s="132">
        <f>' שיקוף הכנסות והוצאות חודשי'!I19</f>
        <v>0</v>
      </c>
      <c r="L21" s="138">
        <f>' שיקוף הכנסות והוצאות חודשי'!M19</f>
        <v>0</v>
      </c>
      <c r="M21" s="132">
        <v>0</v>
      </c>
      <c r="N21" s="138">
        <f t="shared" si="2"/>
        <v>0</v>
      </c>
    </row>
    <row r="22" spans="1:14" ht="22.5" customHeight="1" x14ac:dyDescent="0.25">
      <c r="A22" s="780"/>
      <c r="B22" s="777"/>
      <c r="C22" s="476" t="str">
        <f>' שיקוף הכנסות והוצאות חודשי'!C20</f>
        <v>מטפלת</v>
      </c>
      <c r="D22" s="477">
        <f>' שיקוף הכנסות והוצאות חודשי'!F20</f>
        <v>0</v>
      </c>
      <c r="E22" s="478"/>
      <c r="F22" s="477">
        <f t="shared" si="3"/>
        <v>0</v>
      </c>
      <c r="G22" s="135">
        <f>' שיקוף הכנסות והוצאות חודשי'!G20</f>
        <v>0</v>
      </c>
      <c r="H22" s="479"/>
      <c r="I22" s="783"/>
      <c r="J22" s="785"/>
      <c r="K22" s="132">
        <f>' שיקוף הכנסות והוצאות חודשי'!I20</f>
        <v>0</v>
      </c>
      <c r="L22" s="138">
        <f>' שיקוף הכנסות והוצאות חודשי'!M20</f>
        <v>0</v>
      </c>
      <c r="M22" s="132">
        <v>0</v>
      </c>
      <c r="N22" s="138">
        <f t="shared" si="2"/>
        <v>0</v>
      </c>
    </row>
    <row r="23" spans="1:14" ht="33.75" customHeight="1" x14ac:dyDescent="0.3">
      <c r="A23" s="780"/>
      <c r="B23" s="777"/>
      <c r="C23" s="476" t="str">
        <f>' שיקוף הכנסות והוצאות חודשי'!C21</f>
        <v>ועד הורים</v>
      </c>
      <c r="D23" s="477">
        <f>' שיקוף הכנסות והוצאות חודשי'!F21</f>
        <v>0</v>
      </c>
      <c r="E23" s="478"/>
      <c r="F23" s="477">
        <f t="shared" si="3"/>
        <v>0</v>
      </c>
      <c r="G23" s="135">
        <f>' שיקוף הכנסות והוצאות חודשי'!G21</f>
        <v>0</v>
      </c>
      <c r="H23" s="225"/>
      <c r="I23" s="933" t="s">
        <v>374</v>
      </c>
      <c r="J23" s="806"/>
      <c r="K23" s="806"/>
      <c r="L23" s="806"/>
      <c r="M23" s="796"/>
      <c r="N23" s="483">
        <f>SUM(N17:N22)</f>
        <v>0</v>
      </c>
    </row>
    <row r="24" spans="1:14" ht="37.5" customHeight="1" x14ac:dyDescent="0.25">
      <c r="A24" s="780"/>
      <c r="B24" s="777"/>
      <c r="C24" s="476" t="str">
        <f>' שיקוף הכנסות והוצאות חודשי'!C22</f>
        <v>הסעות</v>
      </c>
      <c r="D24" s="477">
        <f>' שיקוף הכנסות והוצאות חודשי'!F22</f>
        <v>0</v>
      </c>
      <c r="E24" s="478"/>
      <c r="F24" s="477">
        <f t="shared" si="3"/>
        <v>0</v>
      </c>
      <c r="G24" s="135">
        <f>' שיקוף הכנסות והוצאות חודשי'!G22</f>
        <v>0</v>
      </c>
      <c r="H24" s="225"/>
      <c r="I24" s="931" t="s">
        <v>119</v>
      </c>
      <c r="J24" s="806"/>
      <c r="K24" s="806"/>
      <c r="L24" s="806"/>
      <c r="M24" s="806"/>
      <c r="N24" s="796"/>
    </row>
    <row r="25" spans="1:14" ht="65.25" customHeight="1" x14ac:dyDescent="0.25">
      <c r="A25" s="780"/>
      <c r="B25" s="777"/>
      <c r="C25" s="476" t="str">
        <f>' שיקוף הכנסות והוצאות חודשי'!C23</f>
        <v>תשלומי הורים (טיולים, חוגים, הזנה)</v>
      </c>
      <c r="D25" s="477">
        <f>' שיקוף הכנסות והוצאות חודשי'!F23</f>
        <v>0</v>
      </c>
      <c r="E25" s="478"/>
      <c r="F25" s="477">
        <f t="shared" si="3"/>
        <v>0</v>
      </c>
      <c r="G25" s="135">
        <f>' שיקוף הכנסות והוצאות חודשי'!G23</f>
        <v>0</v>
      </c>
      <c r="H25" s="479"/>
      <c r="I25" s="128" t="s">
        <v>91</v>
      </c>
      <c r="J25" s="128" t="s">
        <v>120</v>
      </c>
      <c r="K25" s="128" t="s">
        <v>375</v>
      </c>
      <c r="L25" s="128" t="s">
        <v>376</v>
      </c>
      <c r="M25" s="153" t="s">
        <v>377</v>
      </c>
      <c r="N25" s="130" t="s">
        <v>378</v>
      </c>
    </row>
    <row r="26" spans="1:14" ht="27.75" customHeight="1" x14ac:dyDescent="0.25">
      <c r="A26" s="780"/>
      <c r="B26" s="777"/>
      <c r="C26" s="476" t="str">
        <f>' שיקוף הכנסות והוצאות חודשי'!C24</f>
        <v>שיעורי עזר</v>
      </c>
      <c r="D26" s="477">
        <f>' שיקוף הכנסות והוצאות חודשי'!F24</f>
        <v>0</v>
      </c>
      <c r="E26" s="478"/>
      <c r="F26" s="477">
        <f t="shared" si="3"/>
        <v>0</v>
      </c>
      <c r="G26" s="135">
        <f>' שיקוף הכנסות והוצאות חודשי'!G24</f>
        <v>0</v>
      </c>
      <c r="H26" s="479"/>
      <c r="I26" s="155" t="str">
        <f>' שיקוף הכנסות והוצאות חודשי'!J23</f>
        <v xml:space="preserve"> הבראה 1</v>
      </c>
      <c r="J26" s="485">
        <f>' שיקוף הכנסות והוצאות חודשי'!K23</f>
        <v>0</v>
      </c>
      <c r="K26" s="150">
        <f>' שיקוף הכנסות והוצאות חודשי'!L23</f>
        <v>1</v>
      </c>
      <c r="L26" s="138">
        <f>' שיקוף הכנסות והוצאות חודשי'!M23</f>
        <v>0</v>
      </c>
      <c r="M26" s="132">
        <f t="shared" ref="M26:M34" si="4">J26</f>
        <v>0</v>
      </c>
      <c r="N26" s="138">
        <f t="shared" ref="N26:N34" si="5">M26*K26/12</f>
        <v>0</v>
      </c>
    </row>
    <row r="27" spans="1:14" ht="32.25" customHeight="1" x14ac:dyDescent="0.25">
      <c r="A27" s="780"/>
      <c r="B27" s="777"/>
      <c r="C27" s="476" t="str">
        <f>' שיקוף הכנסות והוצאות חודשי'!C25</f>
        <v>חוגי הורים</v>
      </c>
      <c r="D27" s="477">
        <f>' שיקוף הכנסות והוצאות חודשי'!F25</f>
        <v>0</v>
      </c>
      <c r="E27" s="478"/>
      <c r="F27" s="477">
        <f t="shared" si="3"/>
        <v>0</v>
      </c>
      <c r="G27" s="135">
        <f>' שיקוף הכנסות והוצאות חודשי'!G25</f>
        <v>0</v>
      </c>
      <c r="H27" s="479"/>
      <c r="I27" s="155" t="str">
        <f>' שיקוף הכנסות והוצאות חודשי'!J24</f>
        <v>הבראה 2</v>
      </c>
      <c r="J27" s="485">
        <f>' שיקוף הכנסות והוצאות חודשי'!K24</f>
        <v>0</v>
      </c>
      <c r="K27" s="150">
        <f>' שיקוף הכנסות והוצאות חודשי'!L24</f>
        <v>1</v>
      </c>
      <c r="L27" s="138">
        <f>' שיקוף הכנסות והוצאות חודשי'!M24</f>
        <v>0</v>
      </c>
      <c r="M27" s="132">
        <f t="shared" si="4"/>
        <v>0</v>
      </c>
      <c r="N27" s="138">
        <f t="shared" si="5"/>
        <v>0</v>
      </c>
    </row>
    <row r="28" spans="1:14" ht="33.75" customHeight="1" x14ac:dyDescent="0.25">
      <c r="A28" s="780"/>
      <c r="B28" s="777"/>
      <c r="C28" s="476" t="str">
        <f>' שיקוף הכנסות והוצאות חודשי'!C26</f>
        <v>חוגי ילדים</v>
      </c>
      <c r="D28" s="477">
        <f>' שיקוף הכנסות והוצאות חודשי'!F26</f>
        <v>0</v>
      </c>
      <c r="E28" s="478"/>
      <c r="F28" s="477">
        <f t="shared" si="3"/>
        <v>0</v>
      </c>
      <c r="G28" s="135">
        <f>' שיקוף הכנסות והוצאות חודשי'!G26</f>
        <v>0</v>
      </c>
      <c r="H28" s="479"/>
      <c r="I28" s="155" t="str">
        <f>' שיקוף הכנסות והוצאות חודשי'!J25</f>
        <v>ביגוד</v>
      </c>
      <c r="J28" s="485">
        <f>' שיקוף הכנסות והוצאות חודשי'!K25</f>
        <v>0</v>
      </c>
      <c r="K28" s="150">
        <f>' שיקוף הכנסות והוצאות חודשי'!L25</f>
        <v>1</v>
      </c>
      <c r="L28" s="138">
        <f>' שיקוף הכנסות והוצאות חודשי'!M25</f>
        <v>0</v>
      </c>
      <c r="M28" s="132">
        <f t="shared" si="4"/>
        <v>0</v>
      </c>
      <c r="N28" s="138">
        <f t="shared" si="5"/>
        <v>0</v>
      </c>
    </row>
    <row r="29" spans="1:14" ht="42.75" customHeight="1" x14ac:dyDescent="0.25">
      <c r="A29" s="780"/>
      <c r="B29" s="777"/>
      <c r="C29" s="476" t="str">
        <f>' שיקוף הכנסות והוצאות חודשי'!C27</f>
        <v>הרצאות</v>
      </c>
      <c r="D29" s="477">
        <f>' שיקוף הכנסות והוצאות חודשי'!F27</f>
        <v>0</v>
      </c>
      <c r="E29" s="478"/>
      <c r="F29" s="477">
        <f t="shared" si="3"/>
        <v>0</v>
      </c>
      <c r="G29" s="135">
        <f>' שיקוף הכנסות והוצאות חודשי'!G27</f>
        <v>0</v>
      </c>
      <c r="H29" s="479"/>
      <c r="I29" s="155" t="str">
        <f>' שיקוף הכנסות והוצאות חודשי'!J26</f>
        <v>מס הכנסה שלילי</v>
      </c>
      <c r="J29" s="485">
        <f>' שיקוף הכנסות והוצאות חודשי'!K26</f>
        <v>0</v>
      </c>
      <c r="K29" s="150">
        <f>' שיקוף הכנסות והוצאות חודשי'!L26</f>
        <v>1</v>
      </c>
      <c r="L29" s="138">
        <f>' שיקוף הכנסות והוצאות חודשי'!M26</f>
        <v>0</v>
      </c>
      <c r="M29" s="132">
        <f t="shared" si="4"/>
        <v>0</v>
      </c>
      <c r="N29" s="138">
        <f t="shared" si="5"/>
        <v>0</v>
      </c>
    </row>
    <row r="30" spans="1:14" ht="31.5" customHeight="1" x14ac:dyDescent="0.25">
      <c r="A30" s="780"/>
      <c r="B30" s="777"/>
      <c r="C30" s="476" t="str">
        <f>' שיקוף הכנסות והוצאות חודשי'!C28</f>
        <v>השתלמויות והכשרות</v>
      </c>
      <c r="D30" s="477">
        <f>' שיקוף הכנסות והוצאות חודשי'!F28</f>
        <v>0</v>
      </c>
      <c r="E30" s="478"/>
      <c r="F30" s="477">
        <f t="shared" si="3"/>
        <v>0</v>
      </c>
      <c r="G30" s="135">
        <f>' שיקוף הכנסות והוצאות חודשי'!G28</f>
        <v>0</v>
      </c>
      <c r="H30" s="479"/>
      <c r="I30" s="155" t="str">
        <f>' שיקוף הכנסות והוצאות חודשי'!J27</f>
        <v>החזרי מס</v>
      </c>
      <c r="J30" s="485">
        <f>' שיקוף הכנסות והוצאות חודשי'!K27</f>
        <v>0</v>
      </c>
      <c r="K30" s="150">
        <f>' שיקוף הכנסות והוצאות חודשי'!L27</f>
        <v>1</v>
      </c>
      <c r="L30" s="138">
        <f>' שיקוף הכנסות והוצאות חודשי'!M27</f>
        <v>0</v>
      </c>
      <c r="M30" s="132">
        <f t="shared" si="4"/>
        <v>0</v>
      </c>
      <c r="N30" s="138">
        <f t="shared" si="5"/>
        <v>0</v>
      </c>
    </row>
    <row r="31" spans="1:14" ht="39.75" customHeight="1" x14ac:dyDescent="0.25">
      <c r="A31" s="780"/>
      <c r="B31" s="777"/>
      <c r="C31" s="476" t="str">
        <f>' שיקוף הכנסות והוצאות חודשי'!C29</f>
        <v>תנועת נוער</v>
      </c>
      <c r="D31" s="477">
        <f>' שיקוף הכנסות והוצאות חודשי'!F29</f>
        <v>0</v>
      </c>
      <c r="E31" s="478"/>
      <c r="F31" s="477">
        <f t="shared" si="3"/>
        <v>0</v>
      </c>
      <c r="G31" s="135">
        <f>' שיקוף הכנסות והוצאות חודשי'!G29</f>
        <v>0</v>
      </c>
      <c r="H31" s="479"/>
      <c r="I31" s="155" t="str">
        <f>' שיקוף הכנסות והוצאות חודשי'!J28</f>
        <v>משכורת 13</v>
      </c>
      <c r="J31" s="485">
        <f>' שיקוף הכנסות והוצאות חודשי'!K28</f>
        <v>0</v>
      </c>
      <c r="K31" s="150">
        <f>' שיקוף הכנסות והוצאות חודשי'!L28</f>
        <v>1</v>
      </c>
      <c r="L31" s="138">
        <f>' שיקוף הכנסות והוצאות חודשי'!M28</f>
        <v>0</v>
      </c>
      <c r="M31" s="132">
        <f t="shared" si="4"/>
        <v>0</v>
      </c>
      <c r="N31" s="138">
        <f t="shared" si="5"/>
        <v>0</v>
      </c>
    </row>
    <row r="32" spans="1:14" ht="15.75" customHeight="1" x14ac:dyDescent="0.25">
      <c r="A32" s="780"/>
      <c r="B32" s="777"/>
      <c r="C32" s="476" t="str">
        <f>' שיקוף הכנסות והוצאות חודשי'!C30</f>
        <v>אחר</v>
      </c>
      <c r="D32" s="477">
        <f>' שיקוף הכנסות והוצאות חודשי'!F30</f>
        <v>0</v>
      </c>
      <c r="E32" s="478"/>
      <c r="F32" s="477">
        <f t="shared" si="3"/>
        <v>0</v>
      </c>
      <c r="G32" s="135">
        <f>' שיקוף הכנסות והוצאות חודשי'!G30</f>
        <v>0</v>
      </c>
      <c r="H32" s="479"/>
      <c r="I32" s="155" t="str">
        <f>' שיקוף הכנסות והוצאות חודשי'!J29</f>
        <v>אחר</v>
      </c>
      <c r="J32" s="485">
        <f>' שיקוף הכנסות והוצאות חודשי'!K29</f>
        <v>0</v>
      </c>
      <c r="K32" s="150">
        <f>' שיקוף הכנסות והוצאות חודשי'!L29</f>
        <v>1</v>
      </c>
      <c r="L32" s="138">
        <f>' שיקוף הכנסות והוצאות חודשי'!M29</f>
        <v>0</v>
      </c>
      <c r="M32" s="132">
        <f t="shared" si="4"/>
        <v>0</v>
      </c>
      <c r="N32" s="138">
        <f t="shared" si="5"/>
        <v>0</v>
      </c>
    </row>
    <row r="33" spans="1:14" ht="15.75" customHeight="1" x14ac:dyDescent="0.25">
      <c r="A33" s="780"/>
      <c r="B33" s="777"/>
      <c r="C33" s="482" t="str">
        <f>' שיקוף הכנסות והוצאות חודשי'!C31</f>
        <v>אחר</v>
      </c>
      <c r="D33" s="477">
        <f>' שיקוף הכנסות והוצאות חודשי'!F31</f>
        <v>0</v>
      </c>
      <c r="E33" s="478"/>
      <c r="F33" s="477">
        <f t="shared" si="3"/>
        <v>0</v>
      </c>
      <c r="G33" s="135">
        <f>' שיקוף הכנסות והוצאות חודשי'!G31</f>
        <v>0</v>
      </c>
      <c r="H33" s="479"/>
      <c r="I33" s="155" t="str">
        <f>' שיקוף הכנסות והוצאות חודשי'!J30</f>
        <v>אחר</v>
      </c>
      <c r="J33" s="485">
        <f>' שיקוף הכנסות והוצאות חודשי'!K30</f>
        <v>0</v>
      </c>
      <c r="K33" s="150">
        <f>' שיקוף הכנסות והוצאות חודשי'!L30</f>
        <v>1</v>
      </c>
      <c r="L33" s="138">
        <f>' שיקוף הכנסות והוצאות חודשי'!M30</f>
        <v>0</v>
      </c>
      <c r="M33" s="132">
        <f t="shared" si="4"/>
        <v>0</v>
      </c>
      <c r="N33" s="138">
        <f t="shared" si="5"/>
        <v>0</v>
      </c>
    </row>
    <row r="34" spans="1:14" ht="15.75" customHeight="1" x14ac:dyDescent="0.25">
      <c r="A34" s="780"/>
      <c r="B34" s="777"/>
      <c r="C34" s="482" t="str">
        <f>' שיקוף הכנסות והוצאות חודשי'!C32</f>
        <v>אחר</v>
      </c>
      <c r="D34" s="477">
        <f>' שיקוף הכנסות והוצאות חודשי'!F32</f>
        <v>0</v>
      </c>
      <c r="E34" s="478"/>
      <c r="F34" s="477">
        <f t="shared" si="3"/>
        <v>0</v>
      </c>
      <c r="G34" s="135">
        <f>' שיקוף הכנסות והוצאות חודשי'!G32</f>
        <v>0</v>
      </c>
      <c r="H34" s="479"/>
      <c r="I34" s="155" t="str">
        <f>' שיקוף הכנסות והוצאות חודשי'!J31</f>
        <v>אחר</v>
      </c>
      <c r="J34" s="485">
        <f>' שיקוף הכנסות והוצאות חודשי'!K31</f>
        <v>0</v>
      </c>
      <c r="K34" s="150">
        <f>' שיקוף הכנסות והוצאות חודשי'!L31</f>
        <v>1</v>
      </c>
      <c r="L34" s="138">
        <f>' שיקוף הכנסות והוצאות חודשי'!M31</f>
        <v>0</v>
      </c>
      <c r="M34" s="132">
        <f t="shared" si="4"/>
        <v>0</v>
      </c>
      <c r="N34" s="138">
        <f t="shared" si="5"/>
        <v>0</v>
      </c>
    </row>
    <row r="35" spans="1:14" ht="25.5" customHeight="1" x14ac:dyDescent="0.3">
      <c r="A35" s="780"/>
      <c r="B35" s="777"/>
      <c r="C35" s="482" t="str">
        <f>' שיקוף הכנסות והוצאות חודשי'!C33</f>
        <v>אחר</v>
      </c>
      <c r="D35" s="477">
        <f>' שיקוף הכנסות והוצאות חודשי'!F33</f>
        <v>0</v>
      </c>
      <c r="E35" s="478"/>
      <c r="F35" s="477">
        <f t="shared" si="3"/>
        <v>0</v>
      </c>
      <c r="G35" s="135">
        <f>' שיקוף הכנסות והוצאות חודשי'!G33</f>
        <v>0</v>
      </c>
      <c r="H35" s="479"/>
      <c r="I35" s="933" t="s">
        <v>374</v>
      </c>
      <c r="J35" s="806"/>
      <c r="K35" s="806"/>
      <c r="L35" s="806"/>
      <c r="M35" s="796"/>
      <c r="N35" s="483">
        <f>SUM(N26:N34)</f>
        <v>0</v>
      </c>
    </row>
    <row r="36" spans="1:14" ht="27" customHeight="1" x14ac:dyDescent="0.25">
      <c r="A36" s="780"/>
      <c r="B36" s="777"/>
      <c r="C36" s="482" t="str">
        <f>' שיקוף הכנסות והוצאות חודשי'!C34</f>
        <v>אחר</v>
      </c>
      <c r="D36" s="477">
        <f>' שיקוף הכנסות והוצאות חודשי'!F34</f>
        <v>0</v>
      </c>
      <c r="E36" s="478"/>
      <c r="F36" s="477">
        <f t="shared" si="3"/>
        <v>0</v>
      </c>
      <c r="G36" s="135">
        <f>' שיקוף הכנסות והוצאות חודשי'!G34</f>
        <v>0</v>
      </c>
      <c r="H36" s="479"/>
      <c r="I36" s="935"/>
      <c r="J36" s="806"/>
      <c r="K36" s="806"/>
      <c r="L36" s="806"/>
      <c r="M36" s="806"/>
      <c r="N36" s="796"/>
    </row>
    <row r="37" spans="1:14" ht="27.75" customHeight="1" x14ac:dyDescent="0.4">
      <c r="A37" s="780"/>
      <c r="B37" s="777"/>
      <c r="C37" s="482" t="str">
        <f>' שיקוף הכנסות והוצאות חודשי'!C35</f>
        <v>אחר</v>
      </c>
      <c r="D37" s="477">
        <f>' שיקוף הכנסות והוצאות חודשי'!F35</f>
        <v>0</v>
      </c>
      <c r="E37" s="486"/>
      <c r="F37" s="477">
        <f t="shared" si="3"/>
        <v>0</v>
      </c>
      <c r="G37" s="135">
        <f>' שיקוף הכנסות והוצאות חודשי'!G35</f>
        <v>0</v>
      </c>
      <c r="H37" s="479"/>
      <c r="I37" s="936" t="s">
        <v>137</v>
      </c>
      <c r="J37" s="806"/>
      <c r="K37" s="806"/>
      <c r="L37" s="806"/>
      <c r="M37" s="796"/>
      <c r="N37" s="487">
        <f>N35+N23+N15</f>
        <v>0</v>
      </c>
    </row>
    <row r="38" spans="1:14" ht="15.75" customHeight="1" x14ac:dyDescent="0.25">
      <c r="A38" s="196"/>
      <c r="B38" s="196"/>
      <c r="C38" s="488"/>
      <c r="D38" s="204"/>
      <c r="E38" s="484"/>
      <c r="F38" s="204"/>
      <c r="G38" s="489"/>
      <c r="H38" s="475"/>
      <c r="I38" s="490"/>
      <c r="J38" s="490"/>
      <c r="K38" s="490"/>
      <c r="L38" s="223"/>
      <c r="M38" s="224"/>
      <c r="N38" s="263"/>
    </row>
    <row r="39" spans="1:14" ht="34.5" customHeight="1" x14ac:dyDescent="0.25">
      <c r="A39" s="856" t="s">
        <v>139</v>
      </c>
      <c r="B39" s="774"/>
      <c r="C39" s="476" t="str">
        <f>' שיקוף הכנסות והוצאות חודשי'!C37</f>
        <v>ביטוח חובה</v>
      </c>
      <c r="D39" s="477">
        <f>' שיקוף הכנסות והוצאות חודשי'!F37</f>
        <v>0</v>
      </c>
      <c r="E39" s="491"/>
      <c r="F39" s="477">
        <f t="shared" ref="F39:F45" si="6">D39-E39</f>
        <v>0</v>
      </c>
      <c r="G39" s="135">
        <f>' שיקוף הכנסות והוצאות חודשי'!G37</f>
        <v>0</v>
      </c>
      <c r="H39" s="479"/>
      <c r="I39" s="844" t="s">
        <v>379</v>
      </c>
      <c r="J39" s="773"/>
      <c r="K39" s="773"/>
      <c r="L39" s="773"/>
      <c r="M39" s="774"/>
      <c r="N39" s="921">
        <f ca="1">N37-F184</f>
        <v>0</v>
      </c>
    </row>
    <row r="40" spans="1:14" ht="21.75" customHeight="1" x14ac:dyDescent="0.25">
      <c r="A40" s="780"/>
      <c r="B40" s="777"/>
      <c r="C40" s="476" t="str">
        <f>' שיקוף הכנסות והוצאות חודשי'!C38</f>
        <v>ביטוח מקיף/ צד ג'</v>
      </c>
      <c r="D40" s="477">
        <f>' שיקוף הכנסות והוצאות חודשי'!F38</f>
        <v>0</v>
      </c>
      <c r="E40" s="478"/>
      <c r="F40" s="477">
        <f t="shared" si="6"/>
        <v>0</v>
      </c>
      <c r="G40" s="135">
        <f>' שיקוף הכנסות והוצאות חודשי'!G38</f>
        <v>0</v>
      </c>
      <c r="H40" s="479"/>
      <c r="I40" s="783"/>
      <c r="J40" s="784"/>
      <c r="K40" s="784"/>
      <c r="L40" s="784"/>
      <c r="M40" s="785"/>
      <c r="N40" s="846"/>
    </row>
    <row r="41" spans="1:14" ht="15.75" customHeight="1" x14ac:dyDescent="0.25">
      <c r="A41" s="780"/>
      <c r="B41" s="777"/>
      <c r="C41" s="476" t="str">
        <f>' שיקוף הכנסות והוצאות חודשי'!C39</f>
        <v>ליסינג</v>
      </c>
      <c r="D41" s="477">
        <f>' שיקוף הכנסות והוצאות חודשי'!F39</f>
        <v>0</v>
      </c>
      <c r="E41" s="478"/>
      <c r="F41" s="477">
        <f t="shared" si="6"/>
        <v>0</v>
      </c>
      <c r="G41" s="135">
        <f>' שיקוף הכנסות והוצאות חודשי'!G39</f>
        <v>0</v>
      </c>
      <c r="H41" s="479"/>
      <c r="I41" s="840" t="s">
        <v>380</v>
      </c>
      <c r="J41" s="773"/>
      <c r="K41" s="773"/>
      <c r="L41" s="773"/>
      <c r="M41" s="774"/>
      <c r="N41" s="922">
        <f>IF(N37=0,0,F76/N37)</f>
        <v>0</v>
      </c>
    </row>
    <row r="42" spans="1:14" ht="15.75" customHeight="1" x14ac:dyDescent="0.25">
      <c r="A42" s="780"/>
      <c r="B42" s="777"/>
      <c r="C42" s="482" t="str">
        <f>' שיקוף הכנסות והוצאות חודשי'!C40</f>
        <v>אחר</v>
      </c>
      <c r="D42" s="477">
        <f>' שיקוף הכנסות והוצאות חודשי'!F40</f>
        <v>0</v>
      </c>
      <c r="E42" s="478"/>
      <c r="F42" s="477">
        <f t="shared" si="6"/>
        <v>0</v>
      </c>
      <c r="G42" s="135">
        <f>' שיקוף הכנסות והוצאות חודשי'!G40</f>
        <v>0</v>
      </c>
      <c r="H42" s="479"/>
      <c r="I42" s="783"/>
      <c r="J42" s="784"/>
      <c r="K42" s="784"/>
      <c r="L42" s="784"/>
      <c r="M42" s="785"/>
      <c r="N42" s="846"/>
    </row>
    <row r="43" spans="1:14" ht="15.75" customHeight="1" x14ac:dyDescent="0.25">
      <c r="A43" s="780"/>
      <c r="B43" s="777"/>
      <c r="C43" s="482" t="str">
        <f>' שיקוף הכנסות והוצאות חודשי'!C41</f>
        <v>אחר</v>
      </c>
      <c r="D43" s="477">
        <f>' שיקוף הכנסות והוצאות חודשי'!F41</f>
        <v>0</v>
      </c>
      <c r="E43" s="478"/>
      <c r="F43" s="477">
        <f t="shared" si="6"/>
        <v>0</v>
      </c>
      <c r="G43" s="135">
        <f>' שיקוף הכנסות והוצאות חודשי'!G41</f>
        <v>0</v>
      </c>
      <c r="H43" s="225"/>
      <c r="I43" s="840" t="s">
        <v>144</v>
      </c>
      <c r="J43" s="773"/>
      <c r="K43" s="773"/>
      <c r="L43" s="773"/>
      <c r="M43" s="774"/>
      <c r="N43" s="923">
        <f>IF(N37=0,0,F72/N37)</f>
        <v>0</v>
      </c>
    </row>
    <row r="44" spans="1:14" ht="15.75" customHeight="1" x14ac:dyDescent="0.25">
      <c r="A44" s="780"/>
      <c r="B44" s="777"/>
      <c r="C44" s="482" t="str">
        <f>' שיקוף הכנסות והוצאות חודשי'!C42</f>
        <v>אחר</v>
      </c>
      <c r="D44" s="477">
        <f>' שיקוף הכנסות והוצאות חודשי'!F42</f>
        <v>0</v>
      </c>
      <c r="E44" s="478"/>
      <c r="F44" s="477">
        <f t="shared" si="6"/>
        <v>0</v>
      </c>
      <c r="G44" s="135">
        <f>' שיקוף הכנסות והוצאות חודשי'!G42</f>
        <v>0</v>
      </c>
      <c r="H44" s="225"/>
      <c r="I44" s="783"/>
      <c r="J44" s="784"/>
      <c r="K44" s="784"/>
      <c r="L44" s="784"/>
      <c r="M44" s="785"/>
      <c r="N44" s="787"/>
    </row>
    <row r="45" spans="1:14" ht="15.75" customHeight="1" x14ac:dyDescent="0.25">
      <c r="A45" s="780"/>
      <c r="B45" s="777"/>
      <c r="C45" s="482" t="str">
        <f>' שיקוף הכנסות והוצאות חודשי'!C43</f>
        <v>אחר</v>
      </c>
      <c r="D45" s="477">
        <f>' שיקוף הכנסות והוצאות חודשי'!F43</f>
        <v>0</v>
      </c>
      <c r="E45" s="486"/>
      <c r="F45" s="477">
        <f t="shared" si="6"/>
        <v>0</v>
      </c>
      <c r="G45" s="135">
        <f>' שיקוף הכנסות והוצאות חודשי'!G43</f>
        <v>0</v>
      </c>
      <c r="H45" s="225"/>
      <c r="I45" s="841"/>
      <c r="J45" s="409"/>
      <c r="K45" s="837"/>
      <c r="L45" s="837"/>
      <c r="M45" s="837"/>
      <c r="N45" s="837"/>
    </row>
    <row r="46" spans="1:14" ht="15.75" customHeight="1" x14ac:dyDescent="0.25">
      <c r="A46" s="196"/>
      <c r="B46" s="196"/>
      <c r="C46" s="221"/>
      <c r="D46" s="197"/>
      <c r="E46" s="198"/>
      <c r="F46" s="198"/>
      <c r="G46" s="200"/>
      <c r="H46" s="195"/>
      <c r="I46" s="836"/>
      <c r="J46" s="79"/>
      <c r="K46" s="836"/>
      <c r="L46" s="836"/>
      <c r="M46" s="836"/>
      <c r="N46" s="836"/>
    </row>
    <row r="47" spans="1:14" ht="48.75" customHeight="1" x14ac:dyDescent="0.25">
      <c r="A47" s="856" t="s">
        <v>145</v>
      </c>
      <c r="B47" s="774"/>
      <c r="C47" s="476" t="str">
        <f>' שיקוף הכנסות והוצאות חודשי'!C45</f>
        <v>תשלומי קופת חולים - קבוע</v>
      </c>
      <c r="D47" s="477">
        <f>' שיקוף הכנסות והוצאות חודשי'!F45</f>
        <v>0</v>
      </c>
      <c r="E47" s="492"/>
      <c r="F47" s="477">
        <f t="shared" ref="F47:F53" si="7">D47-E47</f>
        <v>0</v>
      </c>
      <c r="G47" s="135">
        <f>' שיקוף הכנסות והוצאות חודשי'!G45</f>
        <v>0</v>
      </c>
      <c r="H47" s="195"/>
      <c r="I47" s="842"/>
      <c r="J47" s="189"/>
      <c r="K47" s="838"/>
      <c r="L47" s="84"/>
      <c r="M47" s="84"/>
      <c r="N47" s="175"/>
    </row>
    <row r="48" spans="1:14" ht="31.5" customHeight="1" x14ac:dyDescent="0.25">
      <c r="A48" s="780"/>
      <c r="B48" s="777"/>
      <c r="C48" s="476" t="str">
        <f>' שיקוף הכנסות והוצאות חודשי'!C46</f>
        <v>תרופות קבועות</v>
      </c>
      <c r="D48" s="477">
        <f>' שיקוף הכנסות והוצאות חודשי'!F46</f>
        <v>0</v>
      </c>
      <c r="E48" s="492"/>
      <c r="F48" s="477">
        <f t="shared" si="7"/>
        <v>0</v>
      </c>
      <c r="G48" s="135">
        <f>' שיקוף הכנסות והוצאות חודשי'!G46</f>
        <v>0</v>
      </c>
      <c r="H48" s="195"/>
      <c r="I48" s="843"/>
      <c r="J48" s="79"/>
      <c r="K48" s="836"/>
      <c r="L48" s="84"/>
      <c r="M48" s="84"/>
      <c r="N48" s="835"/>
    </row>
    <row r="49" spans="1:14" ht="15.75" customHeight="1" x14ac:dyDescent="0.25">
      <c r="A49" s="780"/>
      <c r="B49" s="777"/>
      <c r="C49" s="476" t="str">
        <f>' שיקוף הכנסות והוצאות חודשי'!C47</f>
        <v>טיפולים קבועים</v>
      </c>
      <c r="D49" s="477">
        <f>' שיקוף הכנסות והוצאות חודשי'!F47</f>
        <v>0</v>
      </c>
      <c r="E49" s="492"/>
      <c r="F49" s="477">
        <f t="shared" si="7"/>
        <v>0</v>
      </c>
      <c r="G49" s="135">
        <f>' שיקוף הכנסות והוצאות חודשי'!G47</f>
        <v>0</v>
      </c>
      <c r="H49" s="195"/>
      <c r="I49" s="177"/>
      <c r="J49" s="84"/>
      <c r="K49" s="1"/>
      <c r="L49" s="84"/>
      <c r="M49" s="84"/>
      <c r="N49" s="836"/>
    </row>
    <row r="50" spans="1:14" ht="15.75" customHeight="1" x14ac:dyDescent="0.25">
      <c r="A50" s="780"/>
      <c r="B50" s="777"/>
      <c r="C50" s="476" t="str">
        <f>' שיקוף הכנסות והוצאות חודשי'!C48</f>
        <v>אופטיקה</v>
      </c>
      <c r="D50" s="477">
        <f>' שיקוף הכנסות והוצאות חודשי'!F48</f>
        <v>0</v>
      </c>
      <c r="E50" s="492"/>
      <c r="F50" s="477">
        <f t="shared" si="7"/>
        <v>0</v>
      </c>
      <c r="G50" s="135">
        <f>' שיקוף הכנסות והוצאות חודשי'!G48</f>
        <v>0</v>
      </c>
      <c r="H50" s="195"/>
      <c r="I50" s="177"/>
      <c r="J50" s="84"/>
      <c r="K50" s="1"/>
      <c r="L50" s="84"/>
      <c r="M50" s="84"/>
      <c r="N50" s="835"/>
    </row>
    <row r="51" spans="1:14" ht="15.75" customHeight="1" x14ac:dyDescent="0.25">
      <c r="A51" s="780"/>
      <c r="B51" s="777"/>
      <c r="C51" s="482" t="str">
        <f>' שיקוף הכנסות והוצאות חודשי'!C49</f>
        <v>אחר</v>
      </c>
      <c r="D51" s="477">
        <f>' שיקוף הכנסות והוצאות חודשי'!F49</f>
        <v>0</v>
      </c>
      <c r="E51" s="492"/>
      <c r="F51" s="477">
        <f t="shared" si="7"/>
        <v>0</v>
      </c>
      <c r="G51" s="135">
        <f>' שיקוף הכנסות והוצאות חודשי'!G49</f>
        <v>0</v>
      </c>
      <c r="H51" s="195"/>
      <c r="I51" s="177"/>
      <c r="J51" s="84"/>
      <c r="K51" s="1"/>
      <c r="L51" s="84"/>
      <c r="M51" s="84"/>
      <c r="N51" s="836"/>
    </row>
    <row r="52" spans="1:14" ht="15.75" customHeight="1" x14ac:dyDescent="0.25">
      <c r="A52" s="780"/>
      <c r="B52" s="777"/>
      <c r="C52" s="482" t="str">
        <f>' שיקוף הכנסות והוצאות חודשי'!C50</f>
        <v>אחר</v>
      </c>
      <c r="D52" s="477">
        <f>' שיקוף הכנסות והוצאות חודשי'!F50</f>
        <v>0</v>
      </c>
      <c r="E52" s="492"/>
      <c r="F52" s="477">
        <f t="shared" si="7"/>
        <v>0</v>
      </c>
      <c r="G52" s="135">
        <f>' שיקוף הכנסות והוצאות חודשי'!G50</f>
        <v>0</v>
      </c>
      <c r="H52" s="195"/>
      <c r="I52" s="177"/>
      <c r="J52" s="84"/>
      <c r="K52" s="1"/>
      <c r="L52" s="84"/>
      <c r="M52" s="84"/>
      <c r="N52" s="837"/>
    </row>
    <row r="53" spans="1:14" ht="15.75" customHeight="1" x14ac:dyDescent="0.25">
      <c r="A53" s="780"/>
      <c r="B53" s="777"/>
      <c r="C53" s="482" t="str">
        <f>' שיקוף הכנסות והוצאות חודשי'!C51</f>
        <v>אחר</v>
      </c>
      <c r="D53" s="477">
        <f>' שיקוף הכנסות והוצאות חודשי'!F51</f>
        <v>0</v>
      </c>
      <c r="E53" s="493"/>
      <c r="F53" s="477">
        <f t="shared" si="7"/>
        <v>0</v>
      </c>
      <c r="G53" s="135">
        <f>' שיקוף הכנסות והוצאות חודשי'!G51</f>
        <v>0</v>
      </c>
      <c r="H53" s="195"/>
      <c r="I53" s="177"/>
      <c r="J53" s="84"/>
      <c r="K53" s="1"/>
      <c r="L53" s="84"/>
      <c r="M53" s="84"/>
      <c r="N53" s="836"/>
    </row>
    <row r="54" spans="1:14" ht="18" customHeight="1" x14ac:dyDescent="0.25">
      <c r="A54" s="920"/>
      <c r="B54" s="806"/>
      <c r="C54" s="806"/>
      <c r="D54" s="806"/>
      <c r="E54" s="806"/>
      <c r="F54" s="806"/>
      <c r="G54" s="806"/>
      <c r="H54" s="195"/>
      <c r="I54" s="177"/>
      <c r="J54" s="84"/>
      <c r="K54" s="84"/>
      <c r="L54" s="84"/>
      <c r="M54" s="84"/>
      <c r="N54" s="84"/>
    </row>
    <row r="55" spans="1:14" ht="27.75" customHeight="1" x14ac:dyDescent="0.25">
      <c r="A55" s="856" t="s">
        <v>150</v>
      </c>
      <c r="B55" s="774"/>
      <c r="C55" s="494" t="str">
        <f>' שיקוף הכנסות והוצאות חודשי'!C53</f>
        <v>סלולרי</v>
      </c>
      <c r="D55" s="477">
        <f>' שיקוף הכנסות והוצאות חודשי'!F53</f>
        <v>0</v>
      </c>
      <c r="E55" s="495"/>
      <c r="F55" s="477">
        <f t="shared" ref="F55:F65" si="8">D55-E55</f>
        <v>0</v>
      </c>
      <c r="G55" s="182">
        <f>' שיקוף הכנסות והוצאות חודשי'!G53</f>
        <v>0</v>
      </c>
      <c r="H55" s="195"/>
      <c r="I55" s="177"/>
      <c r="J55" s="84"/>
      <c r="K55" s="84"/>
      <c r="L55" s="84"/>
      <c r="M55" s="84"/>
      <c r="N55" s="84"/>
    </row>
    <row r="56" spans="1:14" ht="43.5" customHeight="1" x14ac:dyDescent="0.25">
      <c r="A56" s="780"/>
      <c r="B56" s="777"/>
      <c r="C56" s="494" t="str">
        <f>' שיקוף הכנסות והוצאות חודשי'!C54</f>
        <v>טלפון קווי</v>
      </c>
      <c r="D56" s="477">
        <f>' שיקוף הכנסות והוצאות חודשי'!F54</f>
        <v>0</v>
      </c>
      <c r="E56" s="495"/>
      <c r="F56" s="477">
        <f t="shared" si="8"/>
        <v>0</v>
      </c>
      <c r="G56" s="182">
        <f>' שיקוף הכנסות והוצאות חודשי'!G54</f>
        <v>0</v>
      </c>
      <c r="H56" s="195"/>
      <c r="I56" s="177"/>
      <c r="J56" s="84"/>
      <c r="K56" s="84"/>
      <c r="L56" s="84"/>
      <c r="M56" s="84"/>
      <c r="N56" s="84"/>
    </row>
    <row r="57" spans="1:14" ht="22.5" customHeight="1" x14ac:dyDescent="0.25">
      <c r="A57" s="780"/>
      <c r="B57" s="777"/>
      <c r="C57" s="494" t="str">
        <f>' שיקוף הכנסות והוצאות חודשי'!C55</f>
        <v>אינטרנט</v>
      </c>
      <c r="D57" s="477">
        <f>' שיקוף הכנסות והוצאות חודשי'!F55</f>
        <v>0</v>
      </c>
      <c r="E57" s="495"/>
      <c r="F57" s="477">
        <f t="shared" si="8"/>
        <v>0</v>
      </c>
      <c r="G57" s="182">
        <f>' שיקוף הכנסות והוצאות חודשי'!G55</f>
        <v>0</v>
      </c>
      <c r="H57" s="195"/>
      <c r="I57" s="177"/>
      <c r="J57" s="84"/>
      <c r="K57" s="84"/>
      <c r="L57" s="84"/>
      <c r="M57" s="84"/>
      <c r="N57" s="84"/>
    </row>
    <row r="58" spans="1:14" ht="22.5" customHeight="1" x14ac:dyDescent="0.25">
      <c r="A58" s="780"/>
      <c r="B58" s="777"/>
      <c r="C58" s="494" t="str">
        <f>' שיקוף הכנסות והוצאות חודשי'!C56</f>
        <v>תקשורת בינלאומית</v>
      </c>
      <c r="D58" s="477">
        <f>' שיקוף הכנסות והוצאות חודשי'!F56</f>
        <v>0</v>
      </c>
      <c r="E58" s="495"/>
      <c r="F58" s="477">
        <f t="shared" si="8"/>
        <v>0</v>
      </c>
      <c r="G58" s="182">
        <f>' שיקוף הכנסות והוצאות חודשי'!G56</f>
        <v>0</v>
      </c>
      <c r="H58" s="195"/>
      <c r="I58" s="177"/>
      <c r="J58" s="84"/>
      <c r="K58" s="84"/>
      <c r="L58" s="84"/>
      <c r="M58" s="84"/>
      <c r="N58" s="84"/>
    </row>
    <row r="59" spans="1:14" ht="22.5" customHeight="1" x14ac:dyDescent="0.25">
      <c r="A59" s="780"/>
      <c r="B59" s="777"/>
      <c r="C59" s="494" t="str">
        <f>' שיקוף הכנסות והוצאות חודשי'!C57</f>
        <v>שונות</v>
      </c>
      <c r="D59" s="477">
        <f>' שיקוף הכנסות והוצאות חודשי'!F57</f>
        <v>0</v>
      </c>
      <c r="E59" s="495"/>
      <c r="F59" s="477">
        <f t="shared" si="8"/>
        <v>0</v>
      </c>
      <c r="G59" s="182">
        <f>' שיקוף הכנסות והוצאות חודשי'!G57</f>
        <v>0</v>
      </c>
      <c r="H59" s="195"/>
      <c r="I59" s="177"/>
      <c r="J59" s="84"/>
      <c r="K59" s="84"/>
      <c r="L59" s="84"/>
      <c r="M59" s="84"/>
      <c r="N59" s="84"/>
    </row>
    <row r="60" spans="1:14" ht="22.5" customHeight="1" x14ac:dyDescent="0.25">
      <c r="A60" s="780"/>
      <c r="B60" s="777"/>
      <c r="C60" s="494" t="str">
        <f>' שיקוף הכנסות והוצאות חודשי'!C58</f>
        <v>אחר</v>
      </c>
      <c r="D60" s="477">
        <f>' שיקוף הכנסות והוצאות חודשי'!F58</f>
        <v>0</v>
      </c>
      <c r="E60" s="495"/>
      <c r="F60" s="477">
        <f t="shared" si="8"/>
        <v>0</v>
      </c>
      <c r="G60" s="182">
        <f>' שיקוף הכנסות והוצאות חודשי'!G58</f>
        <v>0</v>
      </c>
      <c r="H60" s="195"/>
      <c r="I60" s="177"/>
      <c r="J60" s="84"/>
      <c r="K60" s="84"/>
      <c r="L60" s="84"/>
      <c r="M60" s="84"/>
      <c r="N60" s="84"/>
    </row>
    <row r="61" spans="1:14" ht="22.5" customHeight="1" x14ac:dyDescent="0.25">
      <c r="A61" s="780"/>
      <c r="B61" s="777"/>
      <c r="C61" s="496" t="str">
        <f>' שיקוף הכנסות והוצאות חודשי'!C59</f>
        <v>אחר</v>
      </c>
      <c r="D61" s="477">
        <f>' שיקוף הכנסות והוצאות חודשי'!F59</f>
        <v>0</v>
      </c>
      <c r="E61" s="495"/>
      <c r="F61" s="477">
        <f t="shared" si="8"/>
        <v>0</v>
      </c>
      <c r="G61" s="182">
        <f>' שיקוף הכנסות והוצאות חודשי'!G59</f>
        <v>0</v>
      </c>
      <c r="H61" s="195"/>
      <c r="I61" s="177"/>
      <c r="J61" s="84"/>
      <c r="K61" s="84"/>
      <c r="L61" s="84"/>
      <c r="M61" s="84"/>
      <c r="N61" s="84"/>
    </row>
    <row r="62" spans="1:14" ht="15.75" customHeight="1" x14ac:dyDescent="0.25">
      <c r="A62" s="780"/>
      <c r="B62" s="777"/>
      <c r="C62" s="496" t="str">
        <f>' שיקוף הכנסות והוצאות חודשי'!C60</f>
        <v>אחר</v>
      </c>
      <c r="D62" s="477">
        <f>' שיקוף הכנסות והוצאות חודשי'!F60</f>
        <v>0</v>
      </c>
      <c r="E62" s="495"/>
      <c r="F62" s="477">
        <f t="shared" si="8"/>
        <v>0</v>
      </c>
      <c r="G62" s="182">
        <f>' שיקוף הכנסות והוצאות חודשי'!G60</f>
        <v>0</v>
      </c>
      <c r="H62" s="195"/>
      <c r="I62" s="177"/>
      <c r="J62" s="84"/>
      <c r="K62" s="84"/>
      <c r="L62" s="84"/>
      <c r="M62" s="84"/>
      <c r="N62" s="84"/>
    </row>
    <row r="63" spans="1:14" ht="15.75" customHeight="1" x14ac:dyDescent="0.25">
      <c r="A63" s="780"/>
      <c r="B63" s="777"/>
      <c r="C63" s="496" t="str">
        <f>' שיקוף הכנסות והוצאות חודשי'!C61</f>
        <v>אחר</v>
      </c>
      <c r="D63" s="477">
        <f>' שיקוף הכנסות והוצאות חודשי'!F61</f>
        <v>0</v>
      </c>
      <c r="E63" s="492"/>
      <c r="F63" s="477">
        <f t="shared" si="8"/>
        <v>0</v>
      </c>
      <c r="G63" s="182">
        <f>' שיקוף הכנסות והוצאות חודשי'!G61</f>
        <v>0</v>
      </c>
      <c r="H63" s="195"/>
      <c r="I63" s="177"/>
      <c r="J63" s="84"/>
      <c r="K63" s="84"/>
      <c r="L63" s="84"/>
      <c r="M63" s="84"/>
      <c r="N63" s="84"/>
    </row>
    <row r="64" spans="1:14" ht="15.75" customHeight="1" x14ac:dyDescent="0.25">
      <c r="A64" s="780"/>
      <c r="B64" s="777"/>
      <c r="C64" s="496" t="str">
        <f>' שיקוף הכנסות והוצאות חודשי'!C62</f>
        <v>אחר</v>
      </c>
      <c r="D64" s="477">
        <f>' שיקוף הכנסות והוצאות חודשי'!F62</f>
        <v>0</v>
      </c>
      <c r="E64" s="492"/>
      <c r="F64" s="477">
        <f t="shared" si="8"/>
        <v>0</v>
      </c>
      <c r="G64" s="182">
        <f>' שיקוף הכנסות והוצאות חודשי'!G62</f>
        <v>0</v>
      </c>
      <c r="H64" s="195"/>
      <c r="I64" s="177"/>
      <c r="J64" s="84"/>
      <c r="K64" s="84"/>
      <c r="L64" s="84"/>
      <c r="M64" s="84"/>
      <c r="N64" s="84"/>
    </row>
    <row r="65" spans="1:14" ht="15.75" customHeight="1" x14ac:dyDescent="0.25">
      <c r="A65" s="780"/>
      <c r="B65" s="777"/>
      <c r="C65" s="496" t="str">
        <f>' שיקוף הכנסות והוצאות חודשי'!C63</f>
        <v>אחר</v>
      </c>
      <c r="D65" s="477">
        <f>' שיקוף הכנסות והוצאות חודשי'!F63</f>
        <v>0</v>
      </c>
      <c r="E65" s="492"/>
      <c r="F65" s="477">
        <f t="shared" si="8"/>
        <v>0</v>
      </c>
      <c r="G65" s="182">
        <f>' שיקוף הכנסות והוצאות חודשי'!G63</f>
        <v>0</v>
      </c>
      <c r="H65" s="195"/>
      <c r="I65" s="177"/>
      <c r="J65" s="84"/>
      <c r="K65" s="84"/>
      <c r="L65" s="84"/>
      <c r="M65" s="84"/>
      <c r="N65" s="84"/>
    </row>
    <row r="66" spans="1:14" ht="15.75" customHeight="1" x14ac:dyDescent="0.25">
      <c r="A66" s="196"/>
      <c r="B66" s="196"/>
      <c r="C66" s="197"/>
      <c r="D66" s="197"/>
      <c r="E66" s="198"/>
      <c r="F66" s="198"/>
      <c r="G66" s="200"/>
      <c r="H66" s="195"/>
      <c r="I66" s="177"/>
      <c r="J66" s="84"/>
      <c r="K66" s="1"/>
      <c r="L66" s="84"/>
      <c r="M66" s="84"/>
      <c r="N66" s="178"/>
    </row>
    <row r="67" spans="1:14" ht="34.5" customHeight="1" x14ac:dyDescent="0.25">
      <c r="A67" s="863" t="s">
        <v>156</v>
      </c>
      <c r="B67" s="774"/>
      <c r="C67" s="476" t="str">
        <f>' שיקוף הכנסות והוצאות חודשי'!C65</f>
        <v>דמי ניהול חשבון</v>
      </c>
      <c r="D67" s="477">
        <f>' שיקוף הכנסות והוצאות חודשי'!F65</f>
        <v>0</v>
      </c>
      <c r="E67" s="492"/>
      <c r="F67" s="477">
        <f t="shared" ref="F67:F71" si="9">D67-E67</f>
        <v>0</v>
      </c>
      <c r="G67" s="135">
        <f>' שיקוף הכנסות והוצאות חודשי'!G65</f>
        <v>0</v>
      </c>
      <c r="H67" s="195"/>
      <c r="I67" s="177"/>
      <c r="J67" s="84"/>
      <c r="K67" s="1"/>
      <c r="L67" s="84"/>
      <c r="M67" s="84"/>
      <c r="N67" s="178"/>
    </row>
    <row r="68" spans="1:14" ht="44.25" customHeight="1" x14ac:dyDescent="0.25">
      <c r="A68" s="775"/>
      <c r="B68" s="777"/>
      <c r="C68" s="476" t="str">
        <f>' שיקוף הכנסות והוצאות חודשי'!C66</f>
        <v>דמי ניהול כרטיס אשראי</v>
      </c>
      <c r="D68" s="477">
        <f>' שיקוף הכנסות והוצאות חודשי'!F66</f>
        <v>0</v>
      </c>
      <c r="E68" s="492"/>
      <c r="F68" s="477">
        <f t="shared" si="9"/>
        <v>0</v>
      </c>
      <c r="G68" s="135">
        <f>' שיקוף הכנסות והוצאות חודשי'!G66</f>
        <v>0</v>
      </c>
      <c r="H68" s="195"/>
      <c r="I68" s="177"/>
      <c r="J68" s="84"/>
      <c r="K68" s="1"/>
      <c r="L68" s="84"/>
      <c r="M68" s="84"/>
      <c r="N68" s="178"/>
    </row>
    <row r="69" spans="1:14" ht="28.5" customHeight="1" x14ac:dyDescent="0.25">
      <c r="A69" s="775"/>
      <c r="B69" s="777"/>
      <c r="C69" s="482" t="str">
        <f>' שיקוף הכנסות והוצאות חודשי'!C67</f>
        <v>אחר</v>
      </c>
      <c r="D69" s="477">
        <f>' שיקוף הכנסות והוצאות חודשי'!F67</f>
        <v>0</v>
      </c>
      <c r="E69" s="492"/>
      <c r="F69" s="477">
        <f t="shared" si="9"/>
        <v>0</v>
      </c>
      <c r="G69" s="135">
        <f>' שיקוף הכנסות והוצאות חודשי'!G67</f>
        <v>0</v>
      </c>
      <c r="H69" s="195"/>
      <c r="I69" s="177"/>
      <c r="J69" s="84"/>
      <c r="K69" s="1"/>
      <c r="L69" s="84"/>
      <c r="M69" s="84"/>
      <c r="N69" s="178"/>
    </row>
    <row r="70" spans="1:14" ht="31.5" customHeight="1" x14ac:dyDescent="0.25">
      <c r="A70" s="775"/>
      <c r="B70" s="777"/>
      <c r="C70" s="482" t="str">
        <f>' שיקוף הכנסות והוצאות חודשי'!C68</f>
        <v>אחר</v>
      </c>
      <c r="D70" s="477">
        <f>' שיקוף הכנסות והוצאות חודשי'!F68</f>
        <v>0</v>
      </c>
      <c r="E70" s="492"/>
      <c r="F70" s="477">
        <f t="shared" si="9"/>
        <v>0</v>
      </c>
      <c r="G70" s="135">
        <f>' שיקוף הכנסות והוצאות חודשי'!G68</f>
        <v>0</v>
      </c>
      <c r="H70" s="195"/>
      <c r="I70" s="177"/>
      <c r="J70" s="84"/>
      <c r="K70" s="1"/>
      <c r="L70" s="84"/>
      <c r="M70" s="1"/>
      <c r="N70" s="838"/>
    </row>
    <row r="71" spans="1:14" ht="27" customHeight="1" x14ac:dyDescent="0.25">
      <c r="A71" s="775"/>
      <c r="B71" s="777"/>
      <c r="C71" s="482" t="str">
        <f>' שיקוף הכנסות והוצאות חודשי'!C69</f>
        <v>אחר</v>
      </c>
      <c r="D71" s="477">
        <f>' שיקוף הכנסות והוצאות חודשי'!F69</f>
        <v>0</v>
      </c>
      <c r="E71" s="492"/>
      <c r="F71" s="477">
        <f t="shared" si="9"/>
        <v>0</v>
      </c>
      <c r="G71" s="135">
        <f>' שיקוף הכנסות והוצאות חודשי'!G69</f>
        <v>0</v>
      </c>
      <c r="H71" s="195"/>
      <c r="I71" s="177"/>
      <c r="J71" s="84"/>
      <c r="K71" s="1"/>
      <c r="L71" s="497"/>
      <c r="M71" s="22"/>
      <c r="N71" s="836"/>
    </row>
    <row r="72" spans="1:14" ht="51" customHeight="1" x14ac:dyDescent="0.25">
      <c r="A72" s="775"/>
      <c r="B72" s="777"/>
      <c r="C72" s="476" t="str">
        <f>' שיקוף הכנסות והוצאות חודשי'!C70</f>
        <v>החזרי חובות (נלקח מלשונית "התחייבויות")</v>
      </c>
      <c r="D72" s="477">
        <f ca="1">התחיבויות!C68</f>
        <v>0</v>
      </c>
      <c r="E72" s="498" t="s">
        <v>381</v>
      </c>
      <c r="F72" s="477">
        <f ca="1">התחיבויות!C68</f>
        <v>0</v>
      </c>
      <c r="G72" s="135">
        <f>' שיקוף הכנסות והוצאות חודשי'!G70</f>
        <v>0</v>
      </c>
      <c r="H72" s="195"/>
      <c r="I72" s="177"/>
      <c r="J72" s="84"/>
      <c r="K72" s="1"/>
      <c r="L72" s="84"/>
      <c r="M72" s="1"/>
      <c r="N72" s="1"/>
    </row>
    <row r="73" spans="1:14" ht="66" customHeight="1" x14ac:dyDescent="0.25">
      <c r="A73" s="783"/>
      <c r="B73" s="785"/>
      <c r="C73" s="476" t="str">
        <f>' שיקוף הכנסות והוצאות חודשי'!C71</f>
        <v>ביטוחים (נלקח מלשונית "הגנות כלכליות")</v>
      </c>
      <c r="D73" s="477">
        <f>'הגנות כלכליות'!G31</f>
        <v>0</v>
      </c>
      <c r="E73" s="498" t="s">
        <v>382</v>
      </c>
      <c r="F73" s="477">
        <f>'הגנות כלכליות'!G31</f>
        <v>0</v>
      </c>
      <c r="G73" s="135">
        <f>' שיקוף הכנסות והוצאות חודשי'!G71</f>
        <v>0</v>
      </c>
      <c r="H73" s="195"/>
      <c r="I73" s="177"/>
      <c r="J73" s="84"/>
      <c r="K73" s="84"/>
      <c r="L73" s="924"/>
      <c r="M73" s="925"/>
      <c r="N73" s="84"/>
    </row>
    <row r="74" spans="1:14" ht="24" customHeight="1" x14ac:dyDescent="0.25">
      <c r="A74" s="950" t="s">
        <v>161</v>
      </c>
      <c r="B74" s="806"/>
      <c r="C74" s="950" t="s">
        <v>383</v>
      </c>
      <c r="D74" s="882"/>
      <c r="E74" s="951" t="s">
        <v>384</v>
      </c>
      <c r="F74" s="796"/>
      <c r="G74" s="499"/>
      <c r="H74" s="195"/>
      <c r="I74" s="177"/>
      <c r="J74" s="84"/>
      <c r="K74" s="84"/>
      <c r="L74" s="836"/>
      <c r="M74" s="836"/>
      <c r="N74" s="84"/>
    </row>
    <row r="75" spans="1:14" ht="54" customHeight="1" x14ac:dyDescent="0.25">
      <c r="A75" s="945"/>
      <c r="B75" s="777"/>
      <c r="C75" s="500" t="str">
        <f>' שיקוף הכנסות והוצאות חודשי'!E73</f>
        <v>כמה היום מפרישים לבלת"מ</v>
      </c>
      <c r="D75" s="501">
        <f>' שיקוף הכנסות והוצאות חודשי'!F73</f>
        <v>0</v>
      </c>
      <c r="E75" s="502" t="s">
        <v>385</v>
      </c>
      <c r="F75" s="503">
        <f t="shared" ref="F75:F76" si="10">D75</f>
        <v>0</v>
      </c>
      <c r="G75" s="135">
        <f>' שיקוף הכנסות והוצאות חודשי'!G73</f>
        <v>0</v>
      </c>
      <c r="H75" s="195"/>
      <c r="I75" s="177"/>
      <c r="J75" s="84"/>
      <c r="K75" s="84"/>
      <c r="L75" s="836"/>
      <c r="M75" s="836"/>
      <c r="N75" s="84"/>
    </row>
    <row r="76" spans="1:14" ht="83.25" customHeight="1" x14ac:dyDescent="0.25">
      <c r="A76" s="946"/>
      <c r="B76" s="777"/>
      <c r="C76" s="500" t="str">
        <f>' שיקוף הכנסות והוצאות חודשי'!E74</f>
        <v>כמה היום מפרישים ליעדים (נלקח מלשונית חסכונות)</v>
      </c>
      <c r="D76" s="504">
        <f>' שיקוף הכנסות והוצאות חודשי'!F74</f>
        <v>0</v>
      </c>
      <c r="E76" s="502" t="s">
        <v>385</v>
      </c>
      <c r="F76" s="505">
        <f t="shared" si="10"/>
        <v>0</v>
      </c>
      <c r="G76" s="135">
        <f>' שיקוף הכנסות והוצאות חודשי'!G74</f>
        <v>0</v>
      </c>
      <c r="H76" s="195"/>
      <c r="I76" s="177"/>
      <c r="J76" s="84"/>
      <c r="K76" s="84"/>
      <c r="L76" s="84"/>
      <c r="M76" s="84"/>
      <c r="N76" s="84"/>
    </row>
    <row r="77" spans="1:14" ht="9" customHeight="1" x14ac:dyDescent="0.25">
      <c r="A77" s="196"/>
      <c r="B77" s="196"/>
      <c r="C77" s="197"/>
      <c r="D77" s="197"/>
      <c r="E77" s="198"/>
      <c r="F77" s="199"/>
      <c r="G77" s="200"/>
      <c r="H77" s="195"/>
      <c r="I77" s="177"/>
      <c r="J77" s="84"/>
      <c r="K77" s="84"/>
      <c r="L77" s="84"/>
      <c r="M77" s="84"/>
      <c r="N77" s="84"/>
    </row>
    <row r="78" spans="1:14" ht="44.25" customHeight="1" x14ac:dyDescent="0.4">
      <c r="A78" s="506" t="s">
        <v>168</v>
      </c>
      <c r="B78" s="506"/>
      <c r="C78" s="506"/>
      <c r="D78" s="506"/>
      <c r="E78" s="507"/>
      <c r="F78" s="947">
        <f ca="1">SUM(F6:F76)</f>
        <v>0</v>
      </c>
      <c r="G78" s="796"/>
      <c r="H78" s="195"/>
      <c r="I78" s="177"/>
      <c r="J78" s="84"/>
      <c r="K78" s="84"/>
      <c r="L78" s="84"/>
      <c r="M78" s="84"/>
      <c r="N78" s="84"/>
    </row>
    <row r="79" spans="1:14" ht="18.75" customHeight="1" x14ac:dyDescent="0.25">
      <c r="A79" s="201"/>
      <c r="B79" s="201"/>
      <c r="C79" s="203"/>
      <c r="D79" s="204"/>
      <c r="E79" s="204"/>
      <c r="F79" s="205"/>
      <c r="G79" s="206"/>
      <c r="H79" s="195"/>
      <c r="I79" s="177"/>
      <c r="J79" s="84"/>
      <c r="K79" s="84"/>
      <c r="L79" s="84"/>
      <c r="M79" s="84"/>
      <c r="N79" s="84"/>
    </row>
    <row r="80" spans="1:14" ht="59.25" customHeight="1" x14ac:dyDescent="0.25">
      <c r="A80" s="948" t="s">
        <v>169</v>
      </c>
      <c r="B80" s="854"/>
      <c r="C80" s="130" t="s">
        <v>85</v>
      </c>
      <c r="D80" s="130" t="s">
        <v>368</v>
      </c>
      <c r="E80" s="508" t="s">
        <v>369</v>
      </c>
      <c r="F80" s="130" t="s">
        <v>370</v>
      </c>
      <c r="G80" s="208" t="s">
        <v>89</v>
      </c>
      <c r="H80" s="195"/>
      <c r="I80" s="177"/>
      <c r="J80" s="84"/>
      <c r="K80" s="84"/>
      <c r="L80" s="84"/>
      <c r="M80" s="84"/>
      <c r="N80" s="84"/>
    </row>
    <row r="81" spans="1:7" ht="15.75" customHeight="1" x14ac:dyDescent="0.25">
      <c r="A81" s="949" t="s">
        <v>386</v>
      </c>
      <c r="B81" s="777"/>
      <c r="C81" s="509" t="str">
        <f>' שיקוף הכנסות והוצאות חודשי'!B79</f>
        <v>סופר</v>
      </c>
      <c r="D81" s="210">
        <f>' שיקוף הכנסות והוצאות חודשי'!F79</f>
        <v>0</v>
      </c>
      <c r="E81" s="211"/>
      <c r="F81" s="477">
        <f t="shared" ref="F81:F100" si="11">D81-E81</f>
        <v>0</v>
      </c>
      <c r="G81" s="135">
        <f>' שיקוף הכנסות והוצאות חודשי'!G79</f>
        <v>0</v>
      </c>
    </row>
    <row r="82" spans="1:7" ht="15.75" customHeight="1" x14ac:dyDescent="0.25">
      <c r="A82" s="776"/>
      <c r="B82" s="777"/>
      <c r="C82" s="509" t="str">
        <f>' שיקוף הכנסות והוצאות חודשי'!B80</f>
        <v>מכולת</v>
      </c>
      <c r="D82" s="210">
        <f>' שיקוף הכנסות והוצאות חודשי'!F80</f>
        <v>0</v>
      </c>
      <c r="E82" s="211"/>
      <c r="F82" s="477">
        <f t="shared" si="11"/>
        <v>0</v>
      </c>
      <c r="G82" s="135">
        <f>' שיקוף הכנסות והוצאות חודשי'!G80</f>
        <v>0</v>
      </c>
    </row>
    <row r="83" spans="1:7" ht="15.75" customHeight="1" x14ac:dyDescent="0.25">
      <c r="A83" s="776"/>
      <c r="B83" s="777"/>
      <c r="C83" s="509" t="str">
        <f>' שיקוף הכנסות והוצאות חודשי'!B81</f>
        <v>השלמות</v>
      </c>
      <c r="D83" s="210">
        <f>' שיקוף הכנסות והוצאות חודשי'!F81</f>
        <v>0</v>
      </c>
      <c r="E83" s="211"/>
      <c r="F83" s="477">
        <f t="shared" si="11"/>
        <v>0</v>
      </c>
      <c r="G83" s="135">
        <f>' שיקוף הכנסות והוצאות חודשי'!G81</f>
        <v>0</v>
      </c>
    </row>
    <row r="84" spans="1:7" ht="21" customHeight="1" x14ac:dyDescent="0.25">
      <c r="A84" s="776"/>
      <c r="B84" s="777"/>
      <c r="C84" s="509" t="str">
        <f>' שיקוף הכנסות והוצאות חודשי'!B82</f>
        <v>בשר</v>
      </c>
      <c r="D84" s="210">
        <f>' שיקוף הכנסות והוצאות חודשי'!F82</f>
        <v>0</v>
      </c>
      <c r="E84" s="211"/>
      <c r="F84" s="477">
        <f t="shared" si="11"/>
        <v>0</v>
      </c>
      <c r="G84" s="135">
        <f>' שיקוף הכנסות והוצאות חודשי'!G82</f>
        <v>0</v>
      </c>
    </row>
    <row r="85" spans="1:7" ht="20.25" customHeight="1" x14ac:dyDescent="0.25">
      <c r="A85" s="776"/>
      <c r="B85" s="777"/>
      <c r="C85" s="509" t="str">
        <f>' שיקוף הכנסות והוצאות חודשי'!B83</f>
        <v>ירקן</v>
      </c>
      <c r="D85" s="210">
        <f>' שיקוף הכנסות והוצאות חודשי'!F83</f>
        <v>0</v>
      </c>
      <c r="E85" s="211"/>
      <c r="F85" s="477">
        <f t="shared" si="11"/>
        <v>0</v>
      </c>
      <c r="G85" s="135">
        <f>' שיקוף הכנסות והוצאות חודשי'!G83</f>
        <v>0</v>
      </c>
    </row>
    <row r="86" spans="1:7" ht="17.25" customHeight="1" x14ac:dyDescent="0.25">
      <c r="A86" s="776"/>
      <c r="B86" s="777"/>
      <c r="C86" s="509" t="str">
        <f>' שיקוף הכנסות והוצאות חודשי'!B84</f>
        <v>סופר פארם</v>
      </c>
      <c r="D86" s="210">
        <f>' שיקוף הכנסות והוצאות חודשי'!F84</f>
        <v>0</v>
      </c>
      <c r="E86" s="211"/>
      <c r="F86" s="477">
        <f t="shared" si="11"/>
        <v>0</v>
      </c>
      <c r="G86" s="135">
        <f>' שיקוף הכנסות והוצאות חודשי'!G84</f>
        <v>0</v>
      </c>
    </row>
    <row r="87" spans="1:7" ht="17.25" customHeight="1" x14ac:dyDescent="0.25">
      <c r="A87" s="776"/>
      <c r="B87" s="777"/>
      <c r="C87" s="509" t="str">
        <f>' שיקוף הכנסות והוצאות חודשי'!B85</f>
        <v>סיגריות</v>
      </c>
      <c r="D87" s="210">
        <f>' שיקוף הכנסות והוצאות חודשי'!F85</f>
        <v>0</v>
      </c>
      <c r="E87" s="211"/>
      <c r="F87" s="477">
        <f t="shared" si="11"/>
        <v>0</v>
      </c>
      <c r="G87" s="135">
        <f>' שיקוף הכנסות והוצאות חודשי'!G85</f>
        <v>0</v>
      </c>
    </row>
    <row r="88" spans="1:7" ht="48.75" customHeight="1" x14ac:dyDescent="0.25">
      <c r="A88" s="776"/>
      <c r="B88" s="777"/>
      <c r="C88" s="509" t="str">
        <f>' שיקוף הכנסות והוצאות חודשי'!B86</f>
        <v xml:space="preserve">הוצאות תינוקות </v>
      </c>
      <c r="D88" s="210">
        <f>' שיקוף הכנסות והוצאות חודשי'!F86</f>
        <v>0</v>
      </c>
      <c r="E88" s="211"/>
      <c r="F88" s="477">
        <f t="shared" si="11"/>
        <v>0</v>
      </c>
      <c r="G88" s="135">
        <f>' שיקוף הכנסות והוצאות חודשי'!G86</f>
        <v>0</v>
      </c>
    </row>
    <row r="89" spans="1:7" ht="56.25" customHeight="1" x14ac:dyDescent="0.25">
      <c r="A89" s="776"/>
      <c r="B89" s="777"/>
      <c r="C89" s="509" t="str">
        <f>' שיקוף הכנסות והוצאות חודשי'!B87</f>
        <v>ביגוד והנעלה (למלא או כאן או בחלק של המחשבונים)</v>
      </c>
      <c r="D89" s="210">
        <f>' שיקוף הכנסות והוצאות חודשי'!F87</f>
        <v>0</v>
      </c>
      <c r="E89" s="211"/>
      <c r="F89" s="477">
        <f t="shared" si="11"/>
        <v>0</v>
      </c>
      <c r="G89" s="135">
        <f>' שיקוף הכנסות והוצאות חודשי'!G87</f>
        <v>0</v>
      </c>
    </row>
    <row r="90" spans="1:7" ht="15.75" customHeight="1" x14ac:dyDescent="0.25">
      <c r="A90" s="776"/>
      <c r="B90" s="777"/>
      <c r="C90" s="510" t="str">
        <f>' שיקוף הכנסות והוצאות חודשי'!B88</f>
        <v>אורגני/טבעי</v>
      </c>
      <c r="D90" s="210">
        <f>' שיקוף הכנסות והוצאות חודשי'!F88</f>
        <v>0</v>
      </c>
      <c r="E90" s="211"/>
      <c r="F90" s="477">
        <f t="shared" si="11"/>
        <v>0</v>
      </c>
      <c r="G90" s="135">
        <f>' שיקוף הכנסות והוצאות חודשי'!G88</f>
        <v>0</v>
      </c>
    </row>
    <row r="91" spans="1:7" ht="15.75" customHeight="1" x14ac:dyDescent="0.25">
      <c r="A91" s="776"/>
      <c r="B91" s="777"/>
      <c r="C91" s="510" t="str">
        <f>' שיקוף הכנסות והוצאות חודשי'!B89</f>
        <v>אחר</v>
      </c>
      <c r="D91" s="210">
        <f>' שיקוף הכנסות והוצאות חודשי'!F89</f>
        <v>0</v>
      </c>
      <c r="E91" s="211"/>
      <c r="F91" s="477">
        <f t="shared" si="11"/>
        <v>0</v>
      </c>
      <c r="G91" s="135">
        <f>' שיקוף הכנסות והוצאות חודשי'!G89</f>
        <v>0</v>
      </c>
    </row>
    <row r="92" spans="1:7" ht="15.75" customHeight="1" x14ac:dyDescent="0.25">
      <c r="A92" s="776"/>
      <c r="B92" s="777"/>
      <c r="C92" s="510" t="str">
        <f>' שיקוף הכנסות והוצאות חודשי'!B90</f>
        <v>אחר</v>
      </c>
      <c r="D92" s="210">
        <f>' שיקוף הכנסות והוצאות חודשי'!F90</f>
        <v>0</v>
      </c>
      <c r="E92" s="211"/>
      <c r="F92" s="477">
        <f t="shared" si="11"/>
        <v>0</v>
      </c>
      <c r="G92" s="135">
        <f>' שיקוף הכנסות והוצאות חודשי'!G90</f>
        <v>0</v>
      </c>
    </row>
    <row r="93" spans="1:7" ht="15.75" customHeight="1" x14ac:dyDescent="0.25">
      <c r="A93" s="776"/>
      <c r="B93" s="777"/>
      <c r="C93" s="510" t="str">
        <f>' שיקוף הכנסות והוצאות חודשי'!B91</f>
        <v>אחר</v>
      </c>
      <c r="D93" s="210">
        <f>' שיקוף הכנסות והוצאות חודשי'!F91</f>
        <v>0</v>
      </c>
      <c r="E93" s="211"/>
      <c r="F93" s="477">
        <f t="shared" si="11"/>
        <v>0</v>
      </c>
      <c r="G93" s="135">
        <f>' שיקוף הכנסות והוצאות חודשי'!G91</f>
        <v>0</v>
      </c>
    </row>
    <row r="94" spans="1:7" ht="15.75" customHeight="1" x14ac:dyDescent="0.25">
      <c r="A94" s="776"/>
      <c r="B94" s="777"/>
      <c r="C94" s="510" t="str">
        <f>' שיקוף הכנסות והוצאות חודשי'!B92</f>
        <v>אחר</v>
      </c>
      <c r="D94" s="210">
        <f>' שיקוף הכנסות והוצאות חודשי'!F92</f>
        <v>0</v>
      </c>
      <c r="E94" s="211"/>
      <c r="F94" s="477">
        <f t="shared" si="11"/>
        <v>0</v>
      </c>
      <c r="G94" s="135">
        <f>' שיקוף הכנסות והוצאות חודשי'!G94</f>
        <v>0</v>
      </c>
    </row>
    <row r="95" spans="1:7" ht="15.75" customHeight="1" x14ac:dyDescent="0.25">
      <c r="A95" s="776"/>
      <c r="B95" s="777"/>
      <c r="C95" s="510" t="str">
        <f>' שיקוף הכנסות והוצאות חודשי'!B93</f>
        <v>אחר</v>
      </c>
      <c r="D95" s="210">
        <f>' שיקוף הכנסות והוצאות חודשי'!F93</f>
        <v>0</v>
      </c>
      <c r="E95" s="211"/>
      <c r="F95" s="477">
        <f t="shared" si="11"/>
        <v>0</v>
      </c>
      <c r="G95" s="135">
        <f>' שיקוף הכנסות והוצאות חודשי'!G93</f>
        <v>0</v>
      </c>
    </row>
    <row r="96" spans="1:7" ht="18" customHeight="1" x14ac:dyDescent="0.25">
      <c r="A96" s="776"/>
      <c r="B96" s="777"/>
      <c r="C96" s="510" t="str">
        <f>' שיקוף הכנסות והוצאות חודשי'!B94</f>
        <v>אחר</v>
      </c>
      <c r="D96" s="210">
        <f>' שיקוף הכנסות והוצאות חודשי'!F94</f>
        <v>0</v>
      </c>
      <c r="E96" s="211"/>
      <c r="F96" s="477">
        <f t="shared" si="11"/>
        <v>0</v>
      </c>
      <c r="G96" s="135">
        <f>' שיקוף הכנסות והוצאות חודשי'!G94</f>
        <v>0</v>
      </c>
    </row>
    <row r="97" spans="1:11" ht="15.75" customHeight="1" x14ac:dyDescent="0.25">
      <c r="A97" s="776"/>
      <c r="B97" s="777"/>
      <c r="C97" s="510" t="str">
        <f>' שיקוף הכנסות והוצאות חודשי'!B95</f>
        <v>אחר</v>
      </c>
      <c r="D97" s="210">
        <f>' שיקוף הכנסות והוצאות חודשי'!F95</f>
        <v>0</v>
      </c>
      <c r="E97" s="211"/>
      <c r="F97" s="477">
        <f t="shared" si="11"/>
        <v>0</v>
      </c>
      <c r="G97" s="135">
        <f>' שיקוף הכנסות והוצאות חודשי'!G95</f>
        <v>0</v>
      </c>
      <c r="H97" s="212"/>
      <c r="I97" s="177"/>
      <c r="J97" s="84"/>
      <c r="K97" s="84"/>
    </row>
    <row r="98" spans="1:11" ht="15.75" customHeight="1" x14ac:dyDescent="0.25">
      <c r="A98" s="776"/>
      <c r="B98" s="777"/>
      <c r="C98" s="510" t="str">
        <f>' שיקוף הכנסות והוצאות חודשי'!B96</f>
        <v>אחר</v>
      </c>
      <c r="D98" s="210">
        <f>' שיקוף הכנסות והוצאות חודשי'!F96</f>
        <v>0</v>
      </c>
      <c r="E98" s="211"/>
      <c r="F98" s="477">
        <f t="shared" si="11"/>
        <v>0</v>
      </c>
      <c r="G98" s="135">
        <f>' שיקוף הכנסות והוצאות חודשי'!G96</f>
        <v>0</v>
      </c>
      <c r="H98" s="195"/>
      <c r="I98" s="177"/>
      <c r="J98" s="84"/>
      <c r="K98" s="84"/>
    </row>
    <row r="99" spans="1:11" ht="15.75" customHeight="1" x14ac:dyDescent="0.25">
      <c r="A99" s="776"/>
      <c r="B99" s="777"/>
      <c r="C99" s="510" t="str">
        <f>' שיקוף הכנסות והוצאות חודשי'!B97</f>
        <v>אחר</v>
      </c>
      <c r="D99" s="210">
        <f>' שיקוף הכנסות והוצאות חודשי'!F97</f>
        <v>0</v>
      </c>
      <c r="E99" s="211"/>
      <c r="F99" s="477">
        <f t="shared" si="11"/>
        <v>0</v>
      </c>
      <c r="G99" s="135">
        <f>' שיקוף הכנסות והוצאות חודשי'!G97</f>
        <v>0</v>
      </c>
      <c r="H99" s="195"/>
      <c r="I99" s="84"/>
      <c r="J99" s="84"/>
      <c r="K99" s="84"/>
    </row>
    <row r="100" spans="1:11" ht="15.75" customHeight="1" x14ac:dyDescent="0.25">
      <c r="A100" s="776"/>
      <c r="B100" s="777"/>
      <c r="C100" s="510" t="str">
        <f>' שיקוף הכנסות והוצאות חודשי'!B98</f>
        <v>אחר</v>
      </c>
      <c r="D100" s="210">
        <f>' שיקוף הכנסות והוצאות חודשי'!F98</f>
        <v>0</v>
      </c>
      <c r="E100" s="214"/>
      <c r="F100" s="477">
        <f t="shared" si="11"/>
        <v>0</v>
      </c>
      <c r="G100" s="135">
        <f>' שיקוף הכנסות והוצאות חודשי'!G98</f>
        <v>0</v>
      </c>
      <c r="H100" s="195"/>
      <c r="I100" s="177"/>
      <c r="J100" s="84"/>
      <c r="K100" s="84"/>
    </row>
    <row r="101" spans="1:11" ht="15.75" customHeight="1" x14ac:dyDescent="0.25">
      <c r="A101" s="215"/>
      <c r="B101" s="215"/>
      <c r="C101" s="197"/>
      <c r="D101" s="197"/>
      <c r="E101" s="198"/>
      <c r="F101" s="198"/>
      <c r="G101" s="200"/>
      <c r="H101" s="195"/>
      <c r="I101" s="177"/>
      <c r="J101" s="84"/>
      <c r="K101" s="84"/>
    </row>
    <row r="102" spans="1:11" ht="32.25" customHeight="1" x14ac:dyDescent="0.25">
      <c r="A102" s="937" t="s">
        <v>182</v>
      </c>
      <c r="B102" s="774"/>
      <c r="C102" s="509" t="str">
        <f>' שיקוף הכנסות והוצאות חודשי'!B100</f>
        <v>דלק</v>
      </c>
      <c r="D102" s="210">
        <f>' שיקוף הכנסות והוצאות חודשי'!F100</f>
        <v>0</v>
      </c>
      <c r="E102" s="132"/>
      <c r="F102" s="511">
        <f t="shared" ref="F102:F107" si="12">D102-E102</f>
        <v>0</v>
      </c>
      <c r="G102" s="135">
        <f>' שיקוף הכנסות והוצאות חודשי'!G100</f>
        <v>0</v>
      </c>
      <c r="H102" s="195"/>
      <c r="I102" s="177"/>
      <c r="J102" s="84"/>
      <c r="K102" s="84"/>
    </row>
    <row r="103" spans="1:11" ht="15.75" customHeight="1" x14ac:dyDescent="0.25">
      <c r="A103" s="780"/>
      <c r="B103" s="777"/>
      <c r="C103" s="509" t="str">
        <f>' שיקוף הכנסות והוצאות חודשי'!B101</f>
        <v>תחבורה ציבורית</v>
      </c>
      <c r="D103" s="210">
        <f>' שיקוף הכנסות והוצאות חודשי'!F101</f>
        <v>0</v>
      </c>
      <c r="E103" s="132"/>
      <c r="F103" s="511">
        <f t="shared" si="12"/>
        <v>0</v>
      </c>
      <c r="G103" s="135">
        <f>' שיקוף הכנסות והוצאות חודשי'!G101</f>
        <v>0</v>
      </c>
      <c r="H103" s="195"/>
      <c r="I103" s="832"/>
      <c r="J103" s="770"/>
      <c r="K103" s="770"/>
    </row>
    <row r="104" spans="1:11" ht="15.75" customHeight="1" x14ac:dyDescent="0.25">
      <c r="A104" s="780"/>
      <c r="B104" s="777"/>
      <c r="C104" s="510" t="str">
        <f>' שיקוף הכנסות והוצאות חודשי'!B102</f>
        <v>אחר</v>
      </c>
      <c r="D104" s="210">
        <f>' שיקוף הכנסות והוצאות חודשי'!F102</f>
        <v>0</v>
      </c>
      <c r="E104" s="132"/>
      <c r="F104" s="511">
        <f t="shared" si="12"/>
        <v>0</v>
      </c>
      <c r="G104" s="135">
        <f>' שיקוף הכנסות והוצאות חודשי'!G104</f>
        <v>0</v>
      </c>
      <c r="H104" s="195"/>
      <c r="I104" s="832"/>
      <c r="J104" s="770"/>
      <c r="K104" s="770"/>
    </row>
    <row r="105" spans="1:11" ht="18.75" customHeight="1" x14ac:dyDescent="0.25">
      <c r="A105" s="780"/>
      <c r="B105" s="777"/>
      <c r="C105" s="510" t="str">
        <f>' שיקוף הכנסות והוצאות חודשי'!B103</f>
        <v>אחר</v>
      </c>
      <c r="D105" s="210">
        <f>' שיקוף הכנסות והוצאות חודשי'!F103</f>
        <v>0</v>
      </c>
      <c r="E105" s="132"/>
      <c r="F105" s="511">
        <f t="shared" si="12"/>
        <v>0</v>
      </c>
      <c r="G105" s="135">
        <f>' שיקוף הכנסות והוצאות חודשי'!G103</f>
        <v>0</v>
      </c>
      <c r="H105" s="195"/>
      <c r="I105" s="832"/>
      <c r="J105" s="770"/>
      <c r="K105" s="770"/>
    </row>
    <row r="106" spans="1:11" ht="15.75" customHeight="1" x14ac:dyDescent="0.25">
      <c r="A106" s="780"/>
      <c r="B106" s="777"/>
      <c r="C106" s="510" t="str">
        <f>' שיקוף הכנסות והוצאות חודשי'!B104</f>
        <v>אחר</v>
      </c>
      <c r="D106" s="210">
        <f>' שיקוף הכנסות והוצאות חודשי'!F104</f>
        <v>0</v>
      </c>
      <c r="E106" s="132"/>
      <c r="F106" s="511">
        <f t="shared" si="12"/>
        <v>0</v>
      </c>
      <c r="G106" s="135">
        <f>' שיקוף הכנסות והוצאות חודשי'!G104</f>
        <v>0</v>
      </c>
      <c r="H106" s="195"/>
      <c r="I106" s="218"/>
      <c r="J106" s="219"/>
      <c r="K106" s="219"/>
    </row>
    <row r="107" spans="1:11" ht="15.75" customHeight="1" x14ac:dyDescent="0.25">
      <c r="A107" s="780"/>
      <c r="B107" s="777"/>
      <c r="C107" s="510" t="str">
        <f>' שיקוף הכנסות והוצאות חודשי'!B105</f>
        <v>אחר</v>
      </c>
      <c r="D107" s="210">
        <f>' שיקוף הכנסות והוצאות חודשי'!F105</f>
        <v>0</v>
      </c>
      <c r="E107" s="132"/>
      <c r="F107" s="511">
        <f t="shared" si="12"/>
        <v>0</v>
      </c>
      <c r="G107" s="135">
        <f>' שיקוף הכנסות והוצאות חודשי'!G105</f>
        <v>0</v>
      </c>
      <c r="H107" s="195"/>
      <c r="I107" s="218"/>
      <c r="J107" s="219"/>
      <c r="K107" s="219"/>
    </row>
    <row r="108" spans="1:11" ht="15.75" customHeight="1" x14ac:dyDescent="0.25">
      <c r="A108" s="215"/>
      <c r="B108" s="215"/>
      <c r="C108" s="221"/>
      <c r="D108" s="221"/>
      <c r="E108" s="200"/>
      <c r="F108" s="200"/>
      <c r="G108" s="200"/>
      <c r="H108" s="195"/>
      <c r="I108" s="218"/>
      <c r="J108" s="219"/>
      <c r="K108" s="219"/>
    </row>
    <row r="109" spans="1:11" ht="15.75" customHeight="1" x14ac:dyDescent="0.25">
      <c r="A109" s="937" t="s">
        <v>185</v>
      </c>
      <c r="B109" s="774"/>
      <c r="C109" s="509" t="str">
        <f>' שיקוף הכנסות והוצאות חודשי'!B107</f>
        <v>טיפולים</v>
      </c>
      <c r="D109" s="210">
        <f>' שיקוף הכנסות והוצאות חודשי'!F107</f>
        <v>0</v>
      </c>
      <c r="E109" s="132"/>
      <c r="F109" s="511">
        <f t="shared" ref="F109:F116" si="13">D109-E109</f>
        <v>0</v>
      </c>
      <c r="G109" s="135">
        <f>' שיקוף הכנסות והוצאות חודשי'!G107</f>
        <v>0</v>
      </c>
      <c r="H109" s="195"/>
      <c r="I109" s="832"/>
      <c r="J109" s="770"/>
      <c r="K109" s="770"/>
    </row>
    <row r="110" spans="1:11" ht="15.75" customHeight="1" x14ac:dyDescent="0.25">
      <c r="A110" s="780"/>
      <c r="B110" s="777"/>
      <c r="C110" s="509" t="str">
        <f>' שיקוף הכנסות והוצאות חודשי'!B108</f>
        <v>תרופות</v>
      </c>
      <c r="D110" s="210">
        <f>' שיקוף הכנסות והוצאות חודשי'!F108</f>
        <v>0</v>
      </c>
      <c r="E110" s="132"/>
      <c r="F110" s="511">
        <f t="shared" si="13"/>
        <v>0</v>
      </c>
      <c r="G110" s="135">
        <f>' שיקוף הכנסות והוצאות חודשי'!G108</f>
        <v>0</v>
      </c>
      <c r="H110" s="195"/>
      <c r="I110" s="177"/>
      <c r="J110" s="84"/>
      <c r="K110" s="84"/>
    </row>
    <row r="111" spans="1:11" ht="15.75" customHeight="1" x14ac:dyDescent="0.25">
      <c r="A111" s="780"/>
      <c r="B111" s="777"/>
      <c r="C111" s="510" t="str">
        <f>' שיקוף הכנסות והוצאות חודשי'!B109</f>
        <v>שיניים</v>
      </c>
      <c r="D111" s="210">
        <f>' שיקוף הכנסות והוצאות חודשי'!F109</f>
        <v>0</v>
      </c>
      <c r="E111" s="132"/>
      <c r="F111" s="511">
        <f t="shared" si="13"/>
        <v>0</v>
      </c>
      <c r="G111" s="135">
        <f>' שיקוף הכנסות והוצאות חודשי'!G109</f>
        <v>0</v>
      </c>
      <c r="H111" s="195"/>
      <c r="I111" s="177"/>
      <c r="J111" s="84"/>
      <c r="K111" s="84"/>
    </row>
    <row r="112" spans="1:11" ht="15.75" customHeight="1" x14ac:dyDescent="0.25">
      <c r="A112" s="780"/>
      <c r="B112" s="777"/>
      <c r="C112" s="510" t="str">
        <f>' שיקוף הכנסות והוצאות חודשי'!B110</f>
        <v>משקפיים</v>
      </c>
      <c r="D112" s="210">
        <f>' שיקוף הכנסות והוצאות חודשי'!F110</f>
        <v>0</v>
      </c>
      <c r="E112" s="132"/>
      <c r="F112" s="511">
        <f t="shared" si="13"/>
        <v>0</v>
      </c>
      <c r="G112" s="135">
        <f>' שיקוף הכנסות והוצאות חודשי'!G110</f>
        <v>0</v>
      </c>
      <c r="H112" s="195"/>
      <c r="I112" s="177"/>
      <c r="J112" s="84"/>
      <c r="K112" s="84"/>
    </row>
    <row r="113" spans="1:8" ht="15.75" customHeight="1" x14ac:dyDescent="0.25">
      <c r="A113" s="780"/>
      <c r="B113" s="777"/>
      <c r="C113" s="510" t="str">
        <f>' שיקוף הכנסות והוצאות חודשי'!B111</f>
        <v>אחר</v>
      </c>
      <c r="D113" s="210">
        <f>' שיקוף הכנסות והוצאות חודשי'!F111</f>
        <v>0</v>
      </c>
      <c r="E113" s="132"/>
      <c r="F113" s="511">
        <f t="shared" si="13"/>
        <v>0</v>
      </c>
      <c r="G113" s="135">
        <f>' שיקוף הכנסות והוצאות חודשי'!G109</f>
        <v>0</v>
      </c>
      <c r="H113" s="195"/>
    </row>
    <row r="114" spans="1:8" ht="15.75" customHeight="1" x14ac:dyDescent="0.25">
      <c r="A114" s="780"/>
      <c r="B114" s="777"/>
      <c r="C114" s="510" t="str">
        <f>' שיקוף הכנסות והוצאות חודשי'!B112</f>
        <v>אחר</v>
      </c>
      <c r="D114" s="210">
        <f>' שיקוף הכנסות והוצאות חודשי'!F112</f>
        <v>0</v>
      </c>
      <c r="E114" s="132"/>
      <c r="F114" s="511">
        <f t="shared" si="13"/>
        <v>0</v>
      </c>
      <c r="G114" s="135">
        <f>' שיקוף הכנסות והוצאות חודשי'!G110</f>
        <v>0</v>
      </c>
      <c r="H114" s="833"/>
    </row>
    <row r="115" spans="1:8" ht="15.75" customHeight="1" x14ac:dyDescent="0.25">
      <c r="A115" s="780"/>
      <c r="B115" s="777"/>
      <c r="C115" s="510" t="str">
        <f>' שיקוף הכנסות והוצאות חודשי'!B113</f>
        <v>אחר</v>
      </c>
      <c r="D115" s="210">
        <f>' שיקוף הכנסות והוצאות חודשי'!F113</f>
        <v>0</v>
      </c>
      <c r="E115" s="132"/>
      <c r="F115" s="511">
        <f t="shared" si="13"/>
        <v>0</v>
      </c>
      <c r="G115" s="135">
        <f>' שיקוף הכנסות והוצאות חודשי'!G113</f>
        <v>0</v>
      </c>
      <c r="H115" s="834"/>
    </row>
    <row r="116" spans="1:8" ht="15.75" customHeight="1" x14ac:dyDescent="0.25">
      <c r="A116" s="780"/>
      <c r="B116" s="777"/>
      <c r="C116" s="510" t="str">
        <f>' שיקוף הכנסות והוצאות חודשי'!B114</f>
        <v>אחר</v>
      </c>
      <c r="D116" s="210">
        <f>' שיקוף הכנסות והוצאות חודשי'!F114</f>
        <v>0</v>
      </c>
      <c r="E116" s="132"/>
      <c r="F116" s="511">
        <f t="shared" si="13"/>
        <v>0</v>
      </c>
      <c r="G116" s="135">
        <f>' שיקוף הכנסות והוצאות חודשי'!G114</f>
        <v>0</v>
      </c>
      <c r="H116" s="195"/>
    </row>
    <row r="117" spans="1:8" ht="15" customHeight="1" x14ac:dyDescent="0.25">
      <c r="A117" s="215"/>
      <c r="B117" s="215"/>
      <c r="C117" s="223"/>
      <c r="D117" s="223"/>
      <c r="E117" s="224"/>
      <c r="F117" s="224"/>
      <c r="G117" s="200"/>
      <c r="H117" s="195"/>
    </row>
    <row r="118" spans="1:8" ht="15.75" customHeight="1" x14ac:dyDescent="0.25">
      <c r="A118" s="856" t="s">
        <v>190</v>
      </c>
      <c r="B118" s="774"/>
      <c r="C118" s="509" t="str">
        <f>' שיקוף הכנסות והוצאות חודשי'!B116</f>
        <v>ריבית חובה בבנק</v>
      </c>
      <c r="D118" s="210">
        <f>' שיקוף הכנסות והוצאות חודשי'!F116</f>
        <v>0</v>
      </c>
      <c r="E118" s="132"/>
      <c r="F118" s="511">
        <f t="shared" ref="F118:F125" si="14">D118-E118</f>
        <v>0</v>
      </c>
      <c r="G118" s="135">
        <f>' שיקוף הכנסות והוצאות חודשי'!G116</f>
        <v>0</v>
      </c>
      <c r="H118" s="225"/>
    </row>
    <row r="119" spans="1:8" ht="32.25" customHeight="1" x14ac:dyDescent="0.25">
      <c r="A119" s="780"/>
      <c r="B119" s="777"/>
      <c r="C119" s="509" t="str">
        <f>' שיקוף הכנסות והוצאות חודשי'!B117</f>
        <v>עמלות</v>
      </c>
      <c r="D119" s="210">
        <f>' שיקוף הכנסות והוצאות חודשי'!F117</f>
        <v>0</v>
      </c>
      <c r="E119" s="132"/>
      <c r="F119" s="511">
        <f t="shared" si="14"/>
        <v>0</v>
      </c>
      <c r="G119" s="135">
        <f>' שיקוף הכנסות והוצאות חודשי'!G117</f>
        <v>0</v>
      </c>
      <c r="H119" s="225"/>
    </row>
    <row r="120" spans="1:8" ht="15.75" customHeight="1" x14ac:dyDescent="0.25">
      <c r="A120" s="780"/>
      <c r="B120" s="777"/>
      <c r="C120" s="509" t="str">
        <f>' שיקוף הכנסות והוצאות חודשי'!B118</f>
        <v>עזרה למשפחה(לא קבוע)</v>
      </c>
      <c r="D120" s="210">
        <f>' שיקוף הכנסות והוצאות חודשי'!F118</f>
        <v>0</v>
      </c>
      <c r="E120" s="132"/>
      <c r="F120" s="511">
        <f t="shared" si="14"/>
        <v>0</v>
      </c>
      <c r="G120" s="135">
        <f>' שיקוף הכנסות והוצאות חודשי'!G118</f>
        <v>0</v>
      </c>
      <c r="H120" s="225"/>
    </row>
    <row r="121" spans="1:8" ht="15.75" customHeight="1" x14ac:dyDescent="0.25">
      <c r="A121" s="780"/>
      <c r="B121" s="777"/>
      <c r="C121" s="510" t="str">
        <f>' שיקוף הכנסות והוצאות חודשי'!B119</f>
        <v>אחר</v>
      </c>
      <c r="D121" s="210">
        <f>' שיקוף הכנסות והוצאות חודשי'!F119</f>
        <v>0</v>
      </c>
      <c r="E121" s="132"/>
      <c r="F121" s="511">
        <f t="shared" si="14"/>
        <v>0</v>
      </c>
      <c r="G121" s="135">
        <f>' שיקוף הכנסות והוצאות חודשי'!G119</f>
        <v>0</v>
      </c>
      <c r="H121" s="225"/>
    </row>
    <row r="122" spans="1:8" ht="15.75" customHeight="1" x14ac:dyDescent="0.25">
      <c r="A122" s="780"/>
      <c r="B122" s="777"/>
      <c r="C122" s="510" t="str">
        <f>' שיקוף הכנסות והוצאות חודשי'!B120</f>
        <v>אחר</v>
      </c>
      <c r="D122" s="210">
        <f>' שיקוף הכנסות והוצאות חודשי'!F120</f>
        <v>0</v>
      </c>
      <c r="E122" s="132"/>
      <c r="F122" s="511">
        <f t="shared" si="14"/>
        <v>0</v>
      </c>
      <c r="G122" s="135">
        <f>' שיקוף הכנסות והוצאות חודשי'!G120</f>
        <v>0</v>
      </c>
      <c r="H122" s="212"/>
    </row>
    <row r="123" spans="1:8" ht="18.75" customHeight="1" x14ac:dyDescent="0.25">
      <c r="A123" s="780"/>
      <c r="B123" s="777"/>
      <c r="C123" s="510" t="str">
        <f>' שיקוף הכנסות והוצאות חודשי'!B121</f>
        <v>אחר</v>
      </c>
      <c r="D123" s="210">
        <f>' שיקוף הכנסות והוצאות חודשי'!F121</f>
        <v>0</v>
      </c>
      <c r="E123" s="132"/>
      <c r="F123" s="511">
        <f t="shared" si="14"/>
        <v>0</v>
      </c>
      <c r="G123" s="135">
        <f>' שיקוף הכנסות והוצאות חודשי'!G123</f>
        <v>0</v>
      </c>
      <c r="H123" s="195"/>
    </row>
    <row r="124" spans="1:8" ht="15.75" customHeight="1" x14ac:dyDescent="0.25">
      <c r="A124" s="780"/>
      <c r="B124" s="777"/>
      <c r="C124" s="510" t="str">
        <f>' שיקוף הכנסות והוצאות חודשי'!B122</f>
        <v>אחר</v>
      </c>
      <c r="D124" s="210">
        <f>' שיקוף הכנסות והוצאות חודשי'!F122</f>
        <v>0</v>
      </c>
      <c r="E124" s="132"/>
      <c r="F124" s="511">
        <f t="shared" si="14"/>
        <v>0</v>
      </c>
      <c r="G124" s="135">
        <f>' שיקוף הכנסות והוצאות חודשי'!G122</f>
        <v>0</v>
      </c>
      <c r="H124" s="195"/>
    </row>
    <row r="125" spans="1:8" ht="15.75" customHeight="1" x14ac:dyDescent="0.25">
      <c r="A125" s="780"/>
      <c r="B125" s="777"/>
      <c r="C125" s="510" t="str">
        <f>' שיקוף הכנסות והוצאות חודשי'!B123</f>
        <v>אחר</v>
      </c>
      <c r="D125" s="210">
        <f>' שיקוף הכנסות והוצאות חודשי'!F123</f>
        <v>0</v>
      </c>
      <c r="E125" s="213"/>
      <c r="F125" s="511">
        <f t="shared" si="14"/>
        <v>0</v>
      </c>
      <c r="G125" s="135">
        <f>' שיקוף הכנסות והוצאות חודשי'!G123</f>
        <v>0</v>
      </c>
      <c r="H125" s="195"/>
    </row>
    <row r="126" spans="1:8" ht="15" customHeight="1" x14ac:dyDescent="0.25">
      <c r="A126" s="226"/>
      <c r="B126" s="197"/>
      <c r="C126" s="197"/>
      <c r="D126" s="197"/>
      <c r="E126" s="198"/>
      <c r="F126" s="200"/>
      <c r="G126" s="227"/>
      <c r="H126" s="195"/>
    </row>
    <row r="127" spans="1:8" ht="15" customHeight="1" x14ac:dyDescent="0.25">
      <c r="A127" s="856" t="s">
        <v>155</v>
      </c>
      <c r="B127" s="774"/>
      <c r="C127" s="509" t="str">
        <f>' שיקוף הכנסות והוצאות חודשי'!B125</f>
        <v>קוסמטיקה ומוצרים</v>
      </c>
      <c r="D127" s="210">
        <f>' שיקוף הכנסות והוצאות חודשי'!F125</f>
        <v>0</v>
      </c>
      <c r="E127" s="512"/>
      <c r="F127" s="138">
        <f t="shared" ref="F127:F137" si="15">D127-E127</f>
        <v>0</v>
      </c>
      <c r="G127" s="135">
        <f>' שיקוף הכנסות והוצאות חודשי'!G125</f>
        <v>0</v>
      </c>
      <c r="H127" s="225"/>
    </row>
    <row r="128" spans="1:8" ht="15.75" customHeight="1" x14ac:dyDescent="0.25">
      <c r="A128" s="780"/>
      <c r="B128" s="777"/>
      <c r="C128" s="509" t="str">
        <f>' שיקוף הכנסות והוצאות חודשי'!B126</f>
        <v>מספרה</v>
      </c>
      <c r="D128" s="210">
        <f>' שיקוף הכנסות והוצאות חודשי'!F126</f>
        <v>0</v>
      </c>
      <c r="E128" s="512"/>
      <c r="F128" s="138">
        <f t="shared" si="15"/>
        <v>0</v>
      </c>
      <c r="G128" s="135">
        <f>' שיקוף הכנסות והוצאות חודשי'!G126</f>
        <v>0</v>
      </c>
      <c r="H128" s="212"/>
    </row>
    <row r="129" spans="1:7" ht="15.75" customHeight="1" x14ac:dyDescent="0.25">
      <c r="A129" s="780"/>
      <c r="B129" s="777"/>
      <c r="C129" s="509" t="str">
        <f>' שיקוף הכנסות והוצאות חודשי'!B127</f>
        <v>חיות מחמד</v>
      </c>
      <c r="D129" s="210">
        <f>' שיקוף הכנסות והוצאות חודשי'!F127</f>
        <v>0</v>
      </c>
      <c r="E129" s="512"/>
      <c r="F129" s="138">
        <f t="shared" si="15"/>
        <v>0</v>
      </c>
      <c r="G129" s="135">
        <f>' שיקוף הכנסות והוצאות חודשי'!G127</f>
        <v>0</v>
      </c>
    </row>
    <row r="130" spans="1:7" ht="31.5" customHeight="1" x14ac:dyDescent="0.25">
      <c r="A130" s="780"/>
      <c r="B130" s="777"/>
      <c r="C130" s="509" t="str">
        <f>' שיקוף הכנסות והוצאות חודשי'!B128</f>
        <v>תרומות (לא קבוע)</v>
      </c>
      <c r="D130" s="210">
        <f>' שיקוף הכנסות והוצאות חודשי'!F128</f>
        <v>0</v>
      </c>
      <c r="E130" s="512"/>
      <c r="F130" s="138">
        <f t="shared" si="15"/>
        <v>0</v>
      </c>
      <c r="G130" s="135">
        <f>' שיקוף הכנסות והוצאות חודשי'!G128</f>
        <v>0</v>
      </c>
    </row>
    <row r="131" spans="1:7" ht="15.75" customHeight="1" x14ac:dyDescent="0.25">
      <c r="A131" s="780"/>
      <c r="B131" s="777"/>
      <c r="C131" s="509" t="str">
        <f>' שיקוף הכנסות והוצאות חודשי'!B129</f>
        <v>הוצאות לא מתוכננות</v>
      </c>
      <c r="D131" s="210">
        <f>' שיקוף הכנסות והוצאות חודשי'!F129</f>
        <v>0</v>
      </c>
      <c r="E131" s="512"/>
      <c r="F131" s="138">
        <f t="shared" si="15"/>
        <v>0</v>
      </c>
      <c r="G131" s="135">
        <f>' שיקוף הכנסות והוצאות חודשי'!G129</f>
        <v>0</v>
      </c>
    </row>
    <row r="132" spans="1:7" ht="15.75" customHeight="1" x14ac:dyDescent="0.25">
      <c r="A132" s="780"/>
      <c r="B132" s="777"/>
      <c r="C132" s="509" t="str">
        <f>' שיקוף הכנסות והוצאות חודשי'!B130</f>
        <v>מזומן ללא מעקב</v>
      </c>
      <c r="D132" s="210">
        <f>' שיקוף הכנסות והוצאות חודשי'!F130</f>
        <v>0</v>
      </c>
      <c r="E132" s="512"/>
      <c r="F132" s="138">
        <f t="shared" si="15"/>
        <v>0</v>
      </c>
      <c r="G132" s="135">
        <f>' שיקוף הכנסות והוצאות חודשי'!G130</f>
        <v>0</v>
      </c>
    </row>
    <row r="133" spans="1:7" ht="30" customHeight="1" x14ac:dyDescent="0.25">
      <c r="A133" s="780"/>
      <c r="B133" s="777"/>
      <c r="C133" s="509" t="str">
        <f>' שיקוף הכנסות והוצאות חודשי'!B131</f>
        <v>פסיכולוגיה / הוראה מתקנת</v>
      </c>
      <c r="D133" s="210">
        <f>' שיקוף הכנסות והוצאות חודשי'!F131</f>
        <v>0</v>
      </c>
      <c r="E133" s="512"/>
      <c r="F133" s="138">
        <f t="shared" si="15"/>
        <v>0</v>
      </c>
      <c r="G133" s="135">
        <f>' שיקוף הכנסות והוצאות חודשי'!G131</f>
        <v>0</v>
      </c>
    </row>
    <row r="134" spans="1:7" ht="15.75" customHeight="1" x14ac:dyDescent="0.25">
      <c r="A134" s="780"/>
      <c r="B134" s="777"/>
      <c r="C134" s="510" t="str">
        <f>' שיקוף הכנסות והוצאות חודשי'!B132</f>
        <v>אחר</v>
      </c>
      <c r="D134" s="210">
        <f>' שיקוף הכנסות והוצאות חודשי'!F132</f>
        <v>0</v>
      </c>
      <c r="E134" s="512"/>
      <c r="F134" s="138">
        <f t="shared" si="15"/>
        <v>0</v>
      </c>
      <c r="G134" s="135">
        <f>' שיקוף הכנסות והוצאות חודשי'!G132</f>
        <v>0</v>
      </c>
    </row>
    <row r="135" spans="1:7" ht="15.75" customHeight="1" x14ac:dyDescent="0.25">
      <c r="A135" s="780"/>
      <c r="B135" s="777"/>
      <c r="C135" s="510" t="str">
        <f>' שיקוף הכנסות והוצאות חודשי'!B133</f>
        <v>אחר</v>
      </c>
      <c r="D135" s="210">
        <f>' שיקוף הכנסות והוצאות חודשי'!F133</f>
        <v>0</v>
      </c>
      <c r="E135" s="512"/>
      <c r="F135" s="138">
        <f t="shared" si="15"/>
        <v>0</v>
      </c>
      <c r="G135" s="135">
        <f>' שיקוף הכנסות והוצאות חודשי'!G133</f>
        <v>0</v>
      </c>
    </row>
    <row r="136" spans="1:7" ht="15.75" customHeight="1" x14ac:dyDescent="0.25">
      <c r="A136" s="780"/>
      <c r="B136" s="777"/>
      <c r="C136" s="510" t="str">
        <f>' שיקוף הכנסות והוצאות חודשי'!B134</f>
        <v>אחר</v>
      </c>
      <c r="D136" s="210">
        <f>' שיקוף הכנסות והוצאות חודשי'!F134</f>
        <v>0</v>
      </c>
      <c r="E136" s="512"/>
      <c r="F136" s="138">
        <f t="shared" si="15"/>
        <v>0</v>
      </c>
      <c r="G136" s="135">
        <f>' שיקוף הכנסות והוצאות חודשי'!G134</f>
        <v>0</v>
      </c>
    </row>
    <row r="137" spans="1:7" ht="15.75" customHeight="1" x14ac:dyDescent="0.25">
      <c r="A137" s="780"/>
      <c r="B137" s="777"/>
      <c r="C137" s="510" t="str">
        <f>' שיקוף הכנסות והוצאות חודשי'!B135</f>
        <v>אחר</v>
      </c>
      <c r="D137" s="210">
        <f>' שיקוף הכנסות והוצאות חודשי'!F135</f>
        <v>0</v>
      </c>
      <c r="E137" s="513"/>
      <c r="F137" s="138">
        <f t="shared" si="15"/>
        <v>0</v>
      </c>
      <c r="G137" s="135">
        <f>' שיקוף הכנסות והוצאות חודשי'!G135</f>
        <v>0</v>
      </c>
    </row>
    <row r="138" spans="1:7" ht="15.75" customHeight="1" x14ac:dyDescent="0.25">
      <c r="A138" s="197"/>
      <c r="B138" s="197"/>
      <c r="C138" s="197"/>
      <c r="D138" s="197"/>
      <c r="E138" s="198"/>
      <c r="F138" s="198"/>
      <c r="G138" s="198"/>
    </row>
    <row r="139" spans="1:7" ht="15.75" customHeight="1" x14ac:dyDescent="0.25">
      <c r="A139" s="856" t="s">
        <v>201</v>
      </c>
      <c r="B139" s="774"/>
      <c r="C139" s="509" t="str">
        <f>' שיקוף הכנסות והוצאות חודשי'!B137</f>
        <v>בילויים ומופעים</v>
      </c>
      <c r="D139" s="210">
        <f>' שיקוף הכנסות והוצאות חודשי'!F137</f>
        <v>0</v>
      </c>
      <c r="E139" s="237"/>
      <c r="F139" s="511">
        <f t="shared" ref="F139:F150" si="16">D139-E139</f>
        <v>0</v>
      </c>
      <c r="G139" s="135">
        <f>' שיקוף הכנסות והוצאות חודשי'!G137</f>
        <v>0</v>
      </c>
    </row>
    <row r="140" spans="1:7" ht="15.75" customHeight="1" x14ac:dyDescent="0.25">
      <c r="A140" s="780"/>
      <c r="B140" s="777"/>
      <c r="C140" s="509" t="str">
        <f>' שיקוף הכנסות והוצאות חודשי'!B138</f>
        <v>מסעדות</v>
      </c>
      <c r="D140" s="210">
        <f>' שיקוף הכנסות והוצאות חודשי'!F138</f>
        <v>0</v>
      </c>
      <c r="E140" s="239"/>
      <c r="F140" s="511">
        <f t="shared" si="16"/>
        <v>0</v>
      </c>
      <c r="G140" s="135">
        <f>' שיקוף הכנסות והוצאות חודשי'!G138</f>
        <v>0</v>
      </c>
    </row>
    <row r="141" spans="1:7" ht="15.75" customHeight="1" x14ac:dyDescent="0.25">
      <c r="A141" s="780"/>
      <c r="B141" s="777"/>
      <c r="C141" s="509" t="str">
        <f>' שיקוף הכנסות והוצאות חודשי'!B139</f>
        <v>דמי כיס</v>
      </c>
      <c r="D141" s="210">
        <f>' שיקוף הכנסות והוצאות חודשי'!F139</f>
        <v>0</v>
      </c>
      <c r="E141" s="239"/>
      <c r="F141" s="511">
        <f t="shared" si="16"/>
        <v>0</v>
      </c>
      <c r="G141" s="135">
        <f>' שיקוף הכנסות והוצאות חודשי'!G139</f>
        <v>0</v>
      </c>
    </row>
    <row r="142" spans="1:7" ht="15.75" customHeight="1" x14ac:dyDescent="0.25">
      <c r="A142" s="780"/>
      <c r="B142" s="777"/>
      <c r="C142" s="509" t="str">
        <f>' שיקוף הכנסות והוצאות חודשי'!B140</f>
        <v>ספרים</v>
      </c>
      <c r="D142" s="210">
        <f>' שיקוף הכנסות והוצאות חודשי'!F140</f>
        <v>0</v>
      </c>
      <c r="E142" s="239"/>
      <c r="F142" s="511">
        <f t="shared" si="16"/>
        <v>0</v>
      </c>
      <c r="G142" s="135">
        <f>' שיקוף הכנסות והוצאות חודשי'!G140</f>
        <v>0</v>
      </c>
    </row>
    <row r="143" spans="1:7" ht="15.75" customHeight="1" x14ac:dyDescent="0.25">
      <c r="A143" s="780"/>
      <c r="B143" s="777"/>
      <c r="C143" s="509" t="str">
        <f>' שיקוף הכנסות והוצאות חודשי'!B141</f>
        <v>צעצועים</v>
      </c>
      <c r="D143" s="210">
        <f>' שיקוף הכנסות והוצאות חודשי'!F141</f>
        <v>0</v>
      </c>
      <c r="E143" s="239"/>
      <c r="F143" s="511">
        <f t="shared" si="16"/>
        <v>0</v>
      </c>
      <c r="G143" s="135">
        <f>' שיקוף הכנסות והוצאות חודשי'!G141</f>
        <v>0</v>
      </c>
    </row>
    <row r="144" spans="1:7" ht="15.75" customHeight="1" x14ac:dyDescent="0.25">
      <c r="A144" s="780"/>
      <c r="B144" s="777"/>
      <c r="C144" s="510" t="str">
        <f>' שיקוף הכנסות והוצאות חודשי'!B142</f>
        <v>אחר</v>
      </c>
      <c r="D144" s="210">
        <f>' שיקוף הכנסות והוצאות חודשי'!F142</f>
        <v>0</v>
      </c>
      <c r="E144" s="239"/>
      <c r="F144" s="511">
        <f t="shared" si="16"/>
        <v>0</v>
      </c>
      <c r="G144" s="135">
        <f>' שיקוף הכנסות והוצאות חודשי'!G142</f>
        <v>0</v>
      </c>
    </row>
    <row r="145" spans="1:7" ht="15.75" customHeight="1" x14ac:dyDescent="0.25">
      <c r="A145" s="780"/>
      <c r="B145" s="777"/>
      <c r="C145" s="510" t="str">
        <f>' שיקוף הכנסות והוצאות חודשי'!B143</f>
        <v>אחר</v>
      </c>
      <c r="D145" s="210">
        <f>' שיקוף הכנסות והוצאות חודשי'!F143</f>
        <v>0</v>
      </c>
      <c r="E145" s="239"/>
      <c r="F145" s="511">
        <f t="shared" si="16"/>
        <v>0</v>
      </c>
      <c r="G145" s="135">
        <f>' שיקוף הכנסות והוצאות חודשי'!G143</f>
        <v>0</v>
      </c>
    </row>
    <row r="146" spans="1:7" ht="18" customHeight="1" x14ac:dyDescent="0.25">
      <c r="A146" s="780"/>
      <c r="B146" s="777"/>
      <c r="C146" s="510" t="str">
        <f>' שיקוף הכנסות והוצאות חודשי'!B144</f>
        <v>אחר</v>
      </c>
      <c r="D146" s="210">
        <f>' שיקוף הכנסות והוצאות חודשי'!F144</f>
        <v>0</v>
      </c>
      <c r="E146" s="239"/>
      <c r="F146" s="511">
        <f t="shared" si="16"/>
        <v>0</v>
      </c>
      <c r="G146" s="135">
        <f>' שיקוף הכנסות והוצאות חודשי'!G144</f>
        <v>0</v>
      </c>
    </row>
    <row r="147" spans="1:7" ht="15.75" customHeight="1" x14ac:dyDescent="0.25">
      <c r="A147" s="780"/>
      <c r="B147" s="777"/>
      <c r="C147" s="510" t="str">
        <f>' שיקוף הכנסות והוצאות חודשי'!B145</f>
        <v>אחר</v>
      </c>
      <c r="D147" s="210">
        <f>' שיקוף הכנסות והוצאות חודשי'!F145</f>
        <v>0</v>
      </c>
      <c r="E147" s="239"/>
      <c r="F147" s="511">
        <f t="shared" si="16"/>
        <v>0</v>
      </c>
      <c r="G147" s="135">
        <f>' שיקוף הכנסות והוצאות חודשי'!G145</f>
        <v>0</v>
      </c>
    </row>
    <row r="148" spans="1:7" ht="15.75" customHeight="1" x14ac:dyDescent="0.25">
      <c r="A148" s="780"/>
      <c r="B148" s="777"/>
      <c r="C148" s="510" t="str">
        <f>' שיקוף הכנסות והוצאות חודשי'!B146</f>
        <v>אחר</v>
      </c>
      <c r="D148" s="210">
        <f>' שיקוף הכנסות והוצאות חודשי'!F146</f>
        <v>0</v>
      </c>
      <c r="E148" s="239"/>
      <c r="F148" s="511">
        <f t="shared" si="16"/>
        <v>0</v>
      </c>
      <c r="G148" s="135">
        <f>' שיקוף הכנסות והוצאות חודשי'!G146</f>
        <v>0</v>
      </c>
    </row>
    <row r="149" spans="1:7" ht="15.75" customHeight="1" x14ac:dyDescent="0.25">
      <c r="A149" s="780"/>
      <c r="B149" s="777"/>
      <c r="C149" s="510" t="str">
        <f>' שיקוף הכנסות והוצאות חודשי'!B147</f>
        <v>אחר</v>
      </c>
      <c r="D149" s="210">
        <f>' שיקוף הכנסות והוצאות חודשי'!F147</f>
        <v>0</v>
      </c>
      <c r="E149" s="239"/>
      <c r="F149" s="511">
        <f t="shared" si="16"/>
        <v>0</v>
      </c>
      <c r="G149" s="135">
        <f>' שיקוף הכנסות והוצאות חודשי'!G147</f>
        <v>0</v>
      </c>
    </row>
    <row r="150" spans="1:7" ht="33" customHeight="1" x14ac:dyDescent="0.25">
      <c r="A150" s="780"/>
      <c r="B150" s="777"/>
      <c r="C150" s="514" t="str">
        <f>' שיקוף הכנסות והוצאות חודשי'!B148</f>
        <v>אחר</v>
      </c>
      <c r="D150" s="213">
        <f>' שיקוף הכנסות והוצאות חודשי'!F148</f>
        <v>0</v>
      </c>
      <c r="E150" s="515"/>
      <c r="F150" s="516">
        <f t="shared" si="16"/>
        <v>0</v>
      </c>
      <c r="G150" s="135">
        <f>' שיקוף הכנסות והוצאות חודשי'!G148</f>
        <v>0</v>
      </c>
    </row>
    <row r="151" spans="1:7" ht="24.75" customHeight="1" x14ac:dyDescent="0.3">
      <c r="A151" s="939" t="s">
        <v>207</v>
      </c>
      <c r="B151" s="806"/>
      <c r="C151" s="806"/>
      <c r="D151" s="806"/>
      <c r="E151" s="796"/>
      <c r="F151" s="940">
        <f>SUM(F81:F150)</f>
        <v>0</v>
      </c>
      <c r="G151" s="796"/>
    </row>
    <row r="152" spans="1:7" ht="32.25" customHeight="1" x14ac:dyDescent="0.25">
      <c r="A152" s="246"/>
      <c r="B152" s="246"/>
      <c r="C152" s="246"/>
      <c r="D152" s="246"/>
      <c r="E152" s="247"/>
      <c r="F152" s="247"/>
      <c r="G152" s="247"/>
    </row>
    <row r="153" spans="1:7" ht="39.75" customHeight="1" x14ac:dyDescent="0.25">
      <c r="A153" s="941" t="s">
        <v>208</v>
      </c>
      <c r="B153" s="809"/>
      <c r="C153" s="809"/>
      <c r="D153" s="809"/>
      <c r="E153" s="809"/>
      <c r="F153" s="809"/>
      <c r="G153" s="809"/>
    </row>
    <row r="154" spans="1:7" ht="61.5" customHeight="1" x14ac:dyDescent="0.25">
      <c r="A154" s="130" t="s">
        <v>85</v>
      </c>
      <c r="B154" s="130" t="s">
        <v>209</v>
      </c>
      <c r="C154" s="208" t="s">
        <v>387</v>
      </c>
      <c r="D154" s="208" t="s">
        <v>388</v>
      </c>
      <c r="E154" s="130" t="s">
        <v>389</v>
      </c>
      <c r="F154" s="130" t="s">
        <v>390</v>
      </c>
      <c r="G154" s="208" t="s">
        <v>89</v>
      </c>
    </row>
    <row r="155" spans="1:7" ht="45.75" customHeight="1" x14ac:dyDescent="0.25">
      <c r="A155" s="509" t="str">
        <f>' שיקוף הכנסות והוצאות חודשי'!C152</f>
        <v>הוצאות חופש גדול</v>
      </c>
      <c r="B155" s="138">
        <f>' שיקוף הכנסות והוצאות חודשי'!D152</f>
        <v>0</v>
      </c>
      <c r="C155" s="156">
        <f>' שיקוף הכנסות והוצאות חודשי'!E152</f>
        <v>1</v>
      </c>
      <c r="D155" s="156"/>
      <c r="E155" s="511">
        <f t="shared" ref="E155:E169" si="17">B155-D155</f>
        <v>0</v>
      </c>
      <c r="F155" s="511">
        <f t="shared" ref="F155:F169" si="18">E155*C155/12</f>
        <v>0</v>
      </c>
      <c r="G155" s="135">
        <f>' שיקוף הכנסות והוצאות חודשי'!G152</f>
        <v>0</v>
      </c>
    </row>
    <row r="156" spans="1:7" ht="15.75" customHeight="1" x14ac:dyDescent="0.25">
      <c r="A156" s="509" t="str">
        <f>' שיקוף הכנסות והוצאות חודשי'!C153</f>
        <v>חופשות אחרות</v>
      </c>
      <c r="B156" s="138">
        <f>' שיקוף הכנסות והוצאות חודשי'!D153</f>
        <v>0</v>
      </c>
      <c r="C156" s="156">
        <f>' שיקוף הכנסות והוצאות חודשי'!E153</f>
        <v>1</v>
      </c>
      <c r="D156" s="156"/>
      <c r="E156" s="511">
        <f t="shared" si="17"/>
        <v>0</v>
      </c>
      <c r="F156" s="511">
        <f t="shared" si="18"/>
        <v>0</v>
      </c>
      <c r="G156" s="135">
        <f>' שיקוף הכנסות והוצאות חודשי'!G153</f>
        <v>0</v>
      </c>
    </row>
    <row r="157" spans="1:7" ht="15.75" customHeight="1" x14ac:dyDescent="0.25">
      <c r="A157" s="509" t="str">
        <f>' שיקוף הכנסות והוצאות חודשי'!C154</f>
        <v>קייטנות</v>
      </c>
      <c r="B157" s="138">
        <f>' שיקוף הכנסות והוצאות חודשי'!D154</f>
        <v>0</v>
      </c>
      <c r="C157" s="156">
        <f>' שיקוף הכנסות והוצאות חודשי'!E154</f>
        <v>1</v>
      </c>
      <c r="D157" s="156"/>
      <c r="E157" s="511">
        <f t="shared" si="17"/>
        <v>0</v>
      </c>
      <c r="F157" s="511">
        <f t="shared" si="18"/>
        <v>0</v>
      </c>
      <c r="G157" s="135">
        <f>' שיקוף הכנסות והוצאות חודשי'!G154</f>
        <v>0</v>
      </c>
    </row>
    <row r="158" spans="1:7" ht="30" customHeight="1" x14ac:dyDescent="0.25">
      <c r="A158" s="509" t="str">
        <f>' שיקוף הכנסות והוצאות חודשי'!C155</f>
        <v>ספרי לימוד</v>
      </c>
      <c r="B158" s="138">
        <f>' שיקוף הכנסות והוצאות חודשי'!D155</f>
        <v>0</v>
      </c>
      <c r="C158" s="156">
        <f>' שיקוף הכנסות והוצאות חודשי'!E155</f>
        <v>1</v>
      </c>
      <c r="D158" s="156"/>
      <c r="E158" s="511">
        <f t="shared" si="17"/>
        <v>0</v>
      </c>
      <c r="F158" s="511">
        <f t="shared" si="18"/>
        <v>0</v>
      </c>
      <c r="G158" s="135">
        <f>' שיקוף הכנסות והוצאות חודשי'!G155</f>
        <v>0</v>
      </c>
    </row>
    <row r="159" spans="1:7" ht="15.75" customHeight="1" x14ac:dyDescent="0.25">
      <c r="A159" s="509" t="str">
        <f>' שיקוף הכנסות והוצאות חודשי'!C156</f>
        <v>מכשירי כתיבה וציוד משרדי</v>
      </c>
      <c r="B159" s="138">
        <f>' שיקוף הכנסות והוצאות חודשי'!D156</f>
        <v>0</v>
      </c>
      <c r="C159" s="156">
        <f>' שיקוף הכנסות והוצאות חודשי'!E156</f>
        <v>1</v>
      </c>
      <c r="D159" s="156"/>
      <c r="E159" s="511">
        <f t="shared" si="17"/>
        <v>0</v>
      </c>
      <c r="F159" s="511">
        <f t="shared" si="18"/>
        <v>0</v>
      </c>
      <c r="G159" s="135">
        <f>' שיקוף הכנסות והוצאות חודשי'!G156</f>
        <v>0</v>
      </c>
    </row>
    <row r="160" spans="1:7" ht="15.75" customHeight="1" x14ac:dyDescent="0.25">
      <c r="A160" s="509" t="str">
        <f>' שיקוף הכנסות והוצאות חודשי'!C157</f>
        <v>שיפוצים/ריהוט</v>
      </c>
      <c r="B160" s="138">
        <f>' שיקוף הכנסות והוצאות חודשי'!D157</f>
        <v>0</v>
      </c>
      <c r="C160" s="156">
        <f>' שיקוף הכנסות והוצאות חודשי'!E157</f>
        <v>1</v>
      </c>
      <c r="D160" s="156"/>
      <c r="E160" s="511">
        <f t="shared" si="17"/>
        <v>0</v>
      </c>
      <c r="F160" s="511">
        <f t="shared" si="18"/>
        <v>0</v>
      </c>
      <c r="G160" s="135">
        <f>' שיקוף הכנסות והוצאות חודשי'!G157</f>
        <v>0</v>
      </c>
    </row>
    <row r="161" spans="1:8" ht="15.75" customHeight="1" x14ac:dyDescent="0.25">
      <c r="A161" s="509" t="str">
        <f>' שיקוף הכנסות והוצאות חודשי'!C158</f>
        <v>רישיון רכב (טסט)</v>
      </c>
      <c r="B161" s="138">
        <f>' שיקוף הכנסות והוצאות חודשי'!D158</f>
        <v>0</v>
      </c>
      <c r="C161" s="156">
        <f>' שיקוף הכנסות והוצאות חודשי'!E158</f>
        <v>1</v>
      </c>
      <c r="D161" s="156"/>
      <c r="E161" s="511">
        <f t="shared" si="17"/>
        <v>0</v>
      </c>
      <c r="F161" s="511">
        <f t="shared" si="18"/>
        <v>0</v>
      </c>
      <c r="G161" s="135">
        <f>' שיקוף הכנסות והוצאות חודשי'!G158</f>
        <v>0</v>
      </c>
      <c r="H161" s="195"/>
    </row>
    <row r="162" spans="1:8" ht="15.75" customHeight="1" x14ac:dyDescent="0.25">
      <c r="A162" s="510" t="str">
        <f>' שיקוף הכנסות והוצאות חודשי'!C159</f>
        <v>תיקוני רכב</v>
      </c>
      <c r="B162" s="138">
        <f>' שיקוף הכנסות והוצאות חודשי'!D159</f>
        <v>0</v>
      </c>
      <c r="C162" s="156">
        <f>' שיקוף הכנסות והוצאות חודשי'!E159</f>
        <v>1</v>
      </c>
      <c r="D162" s="156"/>
      <c r="E162" s="511">
        <f t="shared" si="17"/>
        <v>0</v>
      </c>
      <c r="F162" s="511">
        <f t="shared" si="18"/>
        <v>0</v>
      </c>
      <c r="G162" s="135">
        <f>' שיקוף הכנסות והוצאות חודשי'!G159</f>
        <v>0</v>
      </c>
      <c r="H162" s="195"/>
    </row>
    <row r="163" spans="1:8" ht="72" customHeight="1" x14ac:dyDescent="0.25">
      <c r="A163" s="510" t="str">
        <f>' שיקוף הכנסות והוצאות חודשי'!C160</f>
        <v>ביטוח רכב (ניתן לרשום כאן או בקבועות)</v>
      </c>
      <c r="B163" s="138">
        <f>' שיקוף הכנסות והוצאות חודשי'!D160</f>
        <v>0</v>
      </c>
      <c r="C163" s="156">
        <f>' שיקוף הכנסות והוצאות חודשי'!E160</f>
        <v>1</v>
      </c>
      <c r="D163" s="156"/>
      <c r="E163" s="511">
        <f t="shared" si="17"/>
        <v>0</v>
      </c>
      <c r="F163" s="511">
        <f t="shared" si="18"/>
        <v>0</v>
      </c>
      <c r="G163" s="135">
        <f>' שיקוף הכנסות והוצאות חודשי'!G160</f>
        <v>0</v>
      </c>
      <c r="H163" s="195"/>
    </row>
    <row r="164" spans="1:8" ht="15.75" customHeight="1" x14ac:dyDescent="0.25">
      <c r="A164" s="510" t="str">
        <f>' שיקוף הכנסות והוצאות חודשי'!C161</f>
        <v>אחר</v>
      </c>
      <c r="B164" s="138">
        <f>' שיקוף הכנסות והוצאות חודשי'!D161</f>
        <v>0</v>
      </c>
      <c r="C164" s="156">
        <f>' שיקוף הכנסות והוצאות חודשי'!E161</f>
        <v>1</v>
      </c>
      <c r="D164" s="156"/>
      <c r="E164" s="511">
        <f t="shared" si="17"/>
        <v>0</v>
      </c>
      <c r="F164" s="511">
        <f t="shared" si="18"/>
        <v>0</v>
      </c>
      <c r="G164" s="135">
        <f>' שיקוף הכנסות והוצאות חודשי'!G161</f>
        <v>0</v>
      </c>
      <c r="H164" s="195"/>
    </row>
    <row r="165" spans="1:8" ht="15.75" customHeight="1" x14ac:dyDescent="0.25">
      <c r="A165" s="510" t="str">
        <f>' שיקוף הכנסות והוצאות חודשי'!C162</f>
        <v>אחר</v>
      </c>
      <c r="B165" s="138">
        <f>' שיקוף הכנסות והוצאות חודשי'!D162</f>
        <v>0</v>
      </c>
      <c r="C165" s="156">
        <f>' שיקוף הכנסות והוצאות חודשי'!E162</f>
        <v>1</v>
      </c>
      <c r="D165" s="156"/>
      <c r="E165" s="511">
        <f t="shared" si="17"/>
        <v>0</v>
      </c>
      <c r="F165" s="511">
        <f t="shared" si="18"/>
        <v>0</v>
      </c>
      <c r="G165" s="135">
        <f>' שיקוף הכנסות והוצאות חודשי'!G162</f>
        <v>0</v>
      </c>
      <c r="H165" s="195"/>
    </row>
    <row r="166" spans="1:8" ht="15.75" customHeight="1" x14ac:dyDescent="0.25">
      <c r="A166" s="510" t="str">
        <f>' שיקוף הכנסות והוצאות חודשי'!C163</f>
        <v>אחר</v>
      </c>
      <c r="B166" s="138">
        <f>' שיקוף הכנסות והוצאות חודשי'!D163</f>
        <v>0</v>
      </c>
      <c r="C166" s="156">
        <f>' שיקוף הכנסות והוצאות חודשי'!E163</f>
        <v>1</v>
      </c>
      <c r="D166" s="156"/>
      <c r="E166" s="511">
        <f t="shared" si="17"/>
        <v>0</v>
      </c>
      <c r="F166" s="511">
        <f t="shared" si="18"/>
        <v>0</v>
      </c>
      <c r="G166" s="135">
        <f>' שיקוף הכנסות והוצאות חודשי'!G163</f>
        <v>0</v>
      </c>
      <c r="H166" s="212"/>
    </row>
    <row r="167" spans="1:8" ht="15.75" customHeight="1" x14ac:dyDescent="0.25">
      <c r="A167" s="510" t="str">
        <f>' שיקוף הכנסות והוצאות חודשי'!C164</f>
        <v>אחר</v>
      </c>
      <c r="B167" s="138">
        <f>' שיקוף הכנסות והוצאות חודשי'!D164</f>
        <v>0</v>
      </c>
      <c r="C167" s="156">
        <f>' שיקוף הכנסות והוצאות חודשי'!E164</f>
        <v>1</v>
      </c>
      <c r="D167" s="156"/>
      <c r="E167" s="511">
        <f t="shared" si="17"/>
        <v>0</v>
      </c>
      <c r="F167" s="511">
        <f t="shared" si="18"/>
        <v>0</v>
      </c>
      <c r="G167" s="135">
        <f>' שיקוף הכנסות והוצאות חודשי'!G164</f>
        <v>0</v>
      </c>
      <c r="H167" s="873"/>
    </row>
    <row r="168" spans="1:8" ht="15.75" customHeight="1" x14ac:dyDescent="0.25">
      <c r="A168" s="510" t="str">
        <f>' שיקוף הכנסות והוצאות חודשי'!C165</f>
        <v>אחר</v>
      </c>
      <c r="B168" s="138">
        <f>' שיקוף הכנסות והוצאות חודשי'!D165</f>
        <v>0</v>
      </c>
      <c r="C168" s="156">
        <f>' שיקוף הכנסות והוצאות חודשי'!E165</f>
        <v>1</v>
      </c>
      <c r="D168" s="156"/>
      <c r="E168" s="511">
        <f t="shared" si="17"/>
        <v>0</v>
      </c>
      <c r="F168" s="511">
        <f t="shared" si="18"/>
        <v>0</v>
      </c>
      <c r="G168" s="135">
        <f>' שיקוף הכנסות והוצאות חודשי'!G165</f>
        <v>0</v>
      </c>
      <c r="H168" s="850"/>
    </row>
    <row r="169" spans="1:8" ht="27.75" customHeight="1" x14ac:dyDescent="0.25">
      <c r="A169" s="510" t="str">
        <f>' שיקוף הכנסות והוצאות חודשי'!C166</f>
        <v>אחר</v>
      </c>
      <c r="B169" s="138">
        <f>' שיקוף הכנסות והוצאות חודשי'!D166</f>
        <v>0</v>
      </c>
      <c r="C169" s="156">
        <f>' שיקוף הכנסות והוצאות חודשי'!E166</f>
        <v>1</v>
      </c>
      <c r="D169" s="156"/>
      <c r="E169" s="511">
        <f t="shared" si="17"/>
        <v>0</v>
      </c>
      <c r="F169" s="511">
        <f t="shared" si="18"/>
        <v>0</v>
      </c>
      <c r="G169" s="135">
        <f>' שיקוף הכנסות והוצאות חודשי'!G166</f>
        <v>0</v>
      </c>
      <c r="H169" s="195"/>
    </row>
    <row r="170" spans="1:8" ht="16.5" customHeight="1" x14ac:dyDescent="0.25">
      <c r="A170" s="203"/>
      <c r="B170" s="203"/>
      <c r="C170" s="203"/>
      <c r="D170" s="203"/>
      <c r="E170" s="203"/>
      <c r="F170" s="203"/>
      <c r="G170" s="203"/>
      <c r="H170" s="195"/>
    </row>
    <row r="171" spans="1:8" ht="78" customHeight="1" x14ac:dyDescent="0.25">
      <c r="A171" s="856" t="s">
        <v>220</v>
      </c>
      <c r="B171" s="774"/>
      <c r="C171" s="130" t="s">
        <v>85</v>
      </c>
      <c r="D171" s="130" t="s">
        <v>368</v>
      </c>
      <c r="E171" s="208" t="s">
        <v>391</v>
      </c>
      <c r="F171" s="130" t="s">
        <v>370</v>
      </c>
      <c r="G171" s="208" t="s">
        <v>89</v>
      </c>
      <c r="H171" s="195"/>
    </row>
    <row r="172" spans="1:8" ht="31.5" customHeight="1" x14ac:dyDescent="0.25">
      <c r="A172" s="780"/>
      <c r="B172" s="777"/>
      <c r="C172" s="509" t="s">
        <v>221</v>
      </c>
      <c r="D172" s="138">
        <f>' שיקוף הכנסות והוצאות חודשי'!F167</f>
        <v>0</v>
      </c>
      <c r="E172" s="517">
        <f>C204</f>
        <v>0</v>
      </c>
      <c r="F172" s="511">
        <f t="shared" ref="F172:F180" si="19">D172-E172</f>
        <v>0</v>
      </c>
      <c r="G172" s="135">
        <f>' שיקוף הכנסות והוצאות חודשי'!G167</f>
        <v>0</v>
      </c>
      <c r="H172" s="195"/>
    </row>
    <row r="173" spans="1:8" ht="38.25" customHeight="1" x14ac:dyDescent="0.25">
      <c r="A173" s="780"/>
      <c r="B173" s="777"/>
      <c r="C173" s="509" t="s">
        <v>222</v>
      </c>
      <c r="D173" s="138">
        <f>' שיקוף הכנסות והוצאות חודשי'!F168</f>
        <v>0</v>
      </c>
      <c r="E173" s="517">
        <f>I204</f>
        <v>0</v>
      </c>
      <c r="F173" s="511">
        <f t="shared" si="19"/>
        <v>0</v>
      </c>
      <c r="G173" s="135">
        <f>' שיקוף הכנסות והוצאות חודשי'!G168</f>
        <v>0</v>
      </c>
      <c r="H173" s="195"/>
    </row>
    <row r="174" spans="1:8" ht="28.5" customHeight="1" x14ac:dyDescent="0.25">
      <c r="A174" s="780"/>
      <c r="B174" s="777"/>
      <c r="C174" s="509" t="s">
        <v>223</v>
      </c>
      <c r="D174" s="138">
        <f>' שיקוף הכנסות והוצאות חודשי'!F169</f>
        <v>0</v>
      </c>
      <c r="E174" s="517">
        <f>N204</f>
        <v>0</v>
      </c>
      <c r="F174" s="511">
        <f t="shared" si="19"/>
        <v>0</v>
      </c>
      <c r="G174" s="135">
        <f>' שיקוף הכנסות והוצאות חודשי'!G169</f>
        <v>0</v>
      </c>
      <c r="H174" s="195"/>
    </row>
    <row r="175" spans="1:8" ht="35.25" customHeight="1" x14ac:dyDescent="0.25">
      <c r="A175" s="780"/>
      <c r="B175" s="777"/>
      <c r="C175" s="509" t="s">
        <v>224</v>
      </c>
      <c r="D175" s="138">
        <f>' שיקוף הכנסות והוצאות חודשי'!F170</f>
        <v>0</v>
      </c>
      <c r="E175" s="518"/>
      <c r="F175" s="511">
        <f t="shared" si="19"/>
        <v>0</v>
      </c>
      <c r="G175" s="135">
        <f>' שיקוף הכנסות והוצאות חודשי'!G170</f>
        <v>0</v>
      </c>
      <c r="H175" s="195"/>
    </row>
    <row r="176" spans="1:8" ht="15.75" customHeight="1" x14ac:dyDescent="0.25">
      <c r="A176" s="780"/>
      <c r="B176" s="777"/>
      <c r="C176" s="509" t="s">
        <v>225</v>
      </c>
      <c r="D176" s="138">
        <f>' שיקוף הכנסות והוצאות חודשי'!F171</f>
        <v>0</v>
      </c>
      <c r="E176" s="518"/>
      <c r="F176" s="511">
        <f t="shared" si="19"/>
        <v>0</v>
      </c>
      <c r="G176" s="135">
        <f>' שיקוף הכנסות והוצאות חודשי'!G171</f>
        <v>0</v>
      </c>
      <c r="H176" s="195"/>
    </row>
    <row r="177" spans="1:15" ht="15.75" customHeight="1" x14ac:dyDescent="0.25">
      <c r="A177" s="780"/>
      <c r="B177" s="777"/>
      <c r="C177" s="519" t="str">
        <f>' שיקוף הכנסות והוצאות חודשי'!C172</f>
        <v>אחר</v>
      </c>
      <c r="D177" s="520">
        <f>' שיקוף הכנסות והוצאות חודשי'!F172</f>
        <v>0</v>
      </c>
      <c r="E177" s="156"/>
      <c r="F177" s="521">
        <f t="shared" si="19"/>
        <v>0</v>
      </c>
      <c r="G177" s="135">
        <f>' שיקוף הכנסות והוצאות חודשי'!G172</f>
        <v>0</v>
      </c>
      <c r="H177" s="195"/>
      <c r="I177" s="177"/>
      <c r="J177" s="84"/>
      <c r="K177" s="84"/>
      <c r="L177" s="84"/>
      <c r="M177" s="84"/>
      <c r="N177" s="84"/>
      <c r="O177" s="84"/>
    </row>
    <row r="178" spans="1:15" ht="15.75" customHeight="1" x14ac:dyDescent="0.25">
      <c r="A178" s="780"/>
      <c r="B178" s="777"/>
      <c r="C178" s="519" t="str">
        <f>' שיקוף הכנסות והוצאות חודשי'!C173</f>
        <v>אחר</v>
      </c>
      <c r="D178" s="520">
        <f>' שיקוף הכנסות והוצאות חודשי'!F173</f>
        <v>0</v>
      </c>
      <c r="E178" s="156"/>
      <c r="F178" s="521">
        <f t="shared" si="19"/>
        <v>0</v>
      </c>
      <c r="G178" s="135">
        <f>' שיקוף הכנסות והוצאות חודשי'!G173</f>
        <v>0</v>
      </c>
      <c r="H178" s="195"/>
      <c r="I178" s="84"/>
      <c r="J178" s="84"/>
      <c r="K178" s="84"/>
      <c r="L178" s="84"/>
      <c r="M178" s="84"/>
      <c r="N178" s="84"/>
      <c r="O178" s="84"/>
    </row>
    <row r="179" spans="1:15" ht="28.5" customHeight="1" x14ac:dyDescent="0.25">
      <c r="A179" s="780"/>
      <c r="B179" s="777"/>
      <c r="C179" s="519" t="str">
        <f>' שיקוף הכנסות והוצאות חודשי'!C174</f>
        <v>אחר</v>
      </c>
      <c r="D179" s="520">
        <f>' שיקוף הכנסות והוצאות חודשי'!F174</f>
        <v>0</v>
      </c>
      <c r="E179" s="156"/>
      <c r="F179" s="521">
        <f t="shared" si="19"/>
        <v>0</v>
      </c>
      <c r="G179" s="135">
        <f>' שיקוף הכנסות והוצאות חודשי'!G174</f>
        <v>0</v>
      </c>
      <c r="H179" s="212"/>
      <c r="I179" s="84"/>
      <c r="J179" s="84"/>
      <c r="K179" s="84"/>
      <c r="L179" s="84"/>
      <c r="M179" s="84"/>
      <c r="N179" s="84"/>
      <c r="O179" s="84"/>
    </row>
    <row r="180" spans="1:15" ht="14.25" customHeight="1" x14ac:dyDescent="0.25">
      <c r="A180" s="780"/>
      <c r="B180" s="777"/>
      <c r="C180" s="519" t="str">
        <f>' שיקוף הכנסות והוצאות חודשי'!C175</f>
        <v>אחר</v>
      </c>
      <c r="D180" s="520">
        <f>' שיקוף הכנסות והוצאות חודשי'!F175</f>
        <v>0</v>
      </c>
      <c r="E180" s="156"/>
      <c r="F180" s="521">
        <f t="shared" si="19"/>
        <v>0</v>
      </c>
      <c r="G180" s="135">
        <f>' שיקוף הכנסות והוצאות חודשי'!G175</f>
        <v>0</v>
      </c>
      <c r="H180" s="225"/>
      <c r="I180" s="84"/>
      <c r="J180" s="84"/>
      <c r="K180" s="84"/>
      <c r="L180" s="84"/>
      <c r="M180" s="84"/>
      <c r="N180" s="84"/>
      <c r="O180" s="84"/>
    </row>
    <row r="181" spans="1:15" ht="18" customHeight="1" x14ac:dyDescent="0.25">
      <c r="A181" s="522"/>
      <c r="B181" s="522"/>
      <c r="C181" s="221"/>
      <c r="D181" s="221"/>
      <c r="E181" s="200"/>
      <c r="F181" s="200"/>
      <c r="G181" s="200"/>
      <c r="H181" s="195"/>
      <c r="I181" s="84"/>
      <c r="J181" s="84"/>
      <c r="K181" s="84"/>
      <c r="L181" s="84"/>
      <c r="M181" s="84"/>
      <c r="N181" s="84"/>
      <c r="O181" s="84"/>
    </row>
    <row r="182" spans="1:15" ht="29.25" customHeight="1" x14ac:dyDescent="0.25">
      <c r="A182" s="942" t="s">
        <v>226</v>
      </c>
      <c r="B182" s="806"/>
      <c r="C182" s="806"/>
      <c r="D182" s="806"/>
      <c r="E182" s="796"/>
      <c r="F182" s="943">
        <f>SUM(F155:F180)</f>
        <v>0</v>
      </c>
      <c r="G182" s="796"/>
      <c r="H182" s="195"/>
      <c r="I182" s="84"/>
      <c r="J182" s="84"/>
      <c r="K182" s="84"/>
      <c r="L182" s="84"/>
      <c r="M182" s="84"/>
      <c r="N182" s="84"/>
      <c r="O182" s="84"/>
    </row>
    <row r="183" spans="1:15" ht="21.75" customHeight="1" x14ac:dyDescent="0.25">
      <c r="A183" s="255"/>
      <c r="B183" s="255"/>
      <c r="C183" s="255"/>
      <c r="D183" s="256"/>
      <c r="E183" s="257"/>
      <c r="F183" s="258"/>
      <c r="G183" s="258"/>
      <c r="H183" s="195"/>
      <c r="I183" s="84"/>
      <c r="J183" s="84"/>
      <c r="K183" s="84"/>
      <c r="L183" s="84"/>
      <c r="M183" s="84"/>
      <c r="N183" s="84"/>
      <c r="O183" s="84"/>
    </row>
    <row r="184" spans="1:15" ht="14.25" customHeight="1" x14ac:dyDescent="0.25">
      <c r="A184" s="944" t="s">
        <v>392</v>
      </c>
      <c r="B184" s="806"/>
      <c r="C184" s="806"/>
      <c r="D184" s="806"/>
      <c r="E184" s="796"/>
      <c r="F184" s="926">
        <f ca="1">F182+F151+F78</f>
        <v>0</v>
      </c>
      <c r="G184" s="796"/>
      <c r="H184" s="225"/>
      <c r="I184" s="84"/>
      <c r="J184" s="84"/>
      <c r="K184" s="84"/>
      <c r="L184" s="84"/>
      <c r="M184" s="84"/>
      <c r="N184" s="84"/>
      <c r="O184" s="84"/>
    </row>
    <row r="185" spans="1:15" ht="20.25" customHeight="1" x14ac:dyDescent="0.25">
      <c r="A185" s="223"/>
      <c r="B185" s="490"/>
      <c r="C185" s="223"/>
      <c r="D185" s="223"/>
      <c r="E185" s="224"/>
      <c r="F185" s="224"/>
      <c r="G185" s="224"/>
      <c r="H185" s="263"/>
      <c r="I185" s="84"/>
      <c r="J185" s="84"/>
      <c r="K185" s="84"/>
      <c r="L185" s="84"/>
      <c r="M185" s="84"/>
      <c r="N185" s="84"/>
      <c r="O185" s="84"/>
    </row>
    <row r="186" spans="1:15" ht="30.75" customHeight="1" x14ac:dyDescent="0.25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</row>
    <row r="187" spans="1:15" ht="14.25" customHeight="1" x14ac:dyDescent="0.3">
      <c r="B187" s="264"/>
      <c r="C187" s="265"/>
      <c r="D187" s="266"/>
      <c r="E187" s="84"/>
      <c r="F187" s="84"/>
      <c r="G187" s="84"/>
      <c r="H187" s="84"/>
      <c r="I187" s="84"/>
      <c r="J187" s="84"/>
      <c r="K187" s="84"/>
      <c r="L187" s="84"/>
      <c r="M187" s="84"/>
      <c r="N187" s="84"/>
    </row>
    <row r="188" spans="1:15" ht="40.5" customHeight="1" x14ac:dyDescent="0.3">
      <c r="A188" s="938" t="s">
        <v>230</v>
      </c>
      <c r="B188" s="806"/>
      <c r="C188" s="806"/>
      <c r="D188" s="796"/>
      <c r="E188" s="266"/>
      <c r="F188" s="938" t="s">
        <v>231</v>
      </c>
      <c r="G188" s="806"/>
      <c r="H188" s="806"/>
      <c r="I188" s="806"/>
      <c r="J188" s="796"/>
      <c r="K188" s="84"/>
      <c r="L188" s="938" t="s">
        <v>232</v>
      </c>
      <c r="M188" s="806"/>
      <c r="N188" s="806"/>
      <c r="O188" s="796"/>
    </row>
    <row r="189" spans="1:15" ht="51" customHeight="1" x14ac:dyDescent="0.3">
      <c r="A189" s="523" t="s">
        <v>234</v>
      </c>
      <c r="B189" s="524" t="s">
        <v>235</v>
      </c>
      <c r="C189" s="525" t="s">
        <v>393</v>
      </c>
      <c r="D189" s="526" t="s">
        <v>394</v>
      </c>
      <c r="E189" s="266"/>
      <c r="F189" s="523" t="s">
        <v>234</v>
      </c>
      <c r="G189" s="527" t="s">
        <v>235</v>
      </c>
      <c r="H189" s="528"/>
      <c r="I189" s="526" t="s">
        <v>393</v>
      </c>
      <c r="J189" s="526" t="s">
        <v>394</v>
      </c>
      <c r="L189" s="523" t="s">
        <v>234</v>
      </c>
      <c r="M189" s="529" t="s">
        <v>235</v>
      </c>
      <c r="N189" s="526" t="s">
        <v>393</v>
      </c>
      <c r="O189" s="526" t="s">
        <v>394</v>
      </c>
    </row>
    <row r="190" spans="1:15" ht="31.5" customHeight="1" x14ac:dyDescent="0.3">
      <c r="A190" s="273" t="str">
        <f>' שיקוף הכנסות והוצאות חודשי'!B189</f>
        <v>חגי תשרי</v>
      </c>
      <c r="B190" s="530">
        <f>' שיקוף הכנסות והוצאות חודשי'!C189</f>
        <v>0</v>
      </c>
      <c r="C190" s="274">
        <v>0</v>
      </c>
      <c r="D190" s="531">
        <f t="shared" ref="D190:D202" si="20">B190-C190</f>
        <v>0</v>
      </c>
      <c r="E190" s="266"/>
      <c r="F190" s="273" t="str">
        <f>' שיקוף הכנסות והוצאות חודשי'!E189</f>
        <v>בר/בת מצווה</v>
      </c>
      <c r="G190" s="532">
        <f>' שיקוף הכנסות והוצאות חודשי'!F189</f>
        <v>0</v>
      </c>
      <c r="H190" s="533"/>
      <c r="I190" s="534">
        <v>0</v>
      </c>
      <c r="J190" s="535">
        <f t="shared" ref="J190:J202" si="21">G190-I190</f>
        <v>0</v>
      </c>
      <c r="K190" s="536"/>
      <c r="L190" s="275" t="str">
        <f>' שיקוף הכנסות והוצאות חודשי'!I189</f>
        <v>ביגוד ילדים לחורף</v>
      </c>
      <c r="M190" s="537">
        <f>' שיקוף הכנסות והוצאות חודשי'!J189</f>
        <v>0</v>
      </c>
      <c r="N190" s="538">
        <v>0</v>
      </c>
      <c r="O190" s="531">
        <f t="shared" ref="O190:O202" si="22">M190-N190</f>
        <v>0</v>
      </c>
    </row>
    <row r="191" spans="1:15" ht="36" customHeight="1" x14ac:dyDescent="0.3">
      <c r="A191" s="273" t="str">
        <f>' שיקוף הכנסות והוצאות חודשי'!B190</f>
        <v>חנוכה</v>
      </c>
      <c r="B191" s="530">
        <f>' שיקוף הכנסות והוצאות חודשי'!C190</f>
        <v>0</v>
      </c>
      <c r="C191" s="274">
        <v>0</v>
      </c>
      <c r="D191" s="531">
        <f t="shared" si="20"/>
        <v>0</v>
      </c>
      <c r="E191" s="266"/>
      <c r="F191" s="273" t="str">
        <f>' שיקוף הכנסות והוצאות חודשי'!E190</f>
        <v>חתונות</v>
      </c>
      <c r="G191" s="539">
        <f>' שיקוף הכנסות והוצאות חודשי'!F190</f>
        <v>0</v>
      </c>
      <c r="H191" s="540"/>
      <c r="I191" s="534">
        <v>0</v>
      </c>
      <c r="J191" s="535">
        <f t="shared" si="21"/>
        <v>0</v>
      </c>
      <c r="K191" s="541"/>
      <c r="L191" s="275" t="str">
        <f>' שיקוף הכנסות והוצאות חודשי'!I190</f>
        <v>ביגוד ילדים לקיץ</v>
      </c>
      <c r="M191" s="537">
        <f>' שיקוף הכנסות והוצאות חודשי'!J190</f>
        <v>0</v>
      </c>
      <c r="N191" s="538">
        <v>0</v>
      </c>
      <c r="O191" s="531">
        <f t="shared" si="22"/>
        <v>0</v>
      </c>
    </row>
    <row r="192" spans="1:15" ht="38.25" customHeight="1" x14ac:dyDescent="0.3">
      <c r="A192" s="542" t="str">
        <f>' שיקוף הכנסות והוצאות חודשי'!B191</f>
        <v>טו בשבט</v>
      </c>
      <c r="B192" s="530">
        <f>' שיקוף הכנסות והוצאות חודשי'!C191</f>
        <v>0</v>
      </c>
      <c r="C192" s="274">
        <v>0</v>
      </c>
      <c r="D192" s="531">
        <f t="shared" si="20"/>
        <v>0</v>
      </c>
      <c r="E192" s="266"/>
      <c r="F192" s="542" t="str">
        <f>' שיקוף הכנסות והוצאות חודשי'!E191</f>
        <v>ברית/ה</v>
      </c>
      <c r="G192" s="539">
        <f>' שיקוף הכנסות והוצאות חודשי'!F191</f>
        <v>0</v>
      </c>
      <c r="H192" s="540"/>
      <c r="I192" s="534">
        <v>0</v>
      </c>
      <c r="J192" s="535">
        <f t="shared" si="21"/>
        <v>0</v>
      </c>
      <c r="K192" s="541"/>
      <c r="L192" s="275" t="str">
        <f>' שיקוף הכנסות והוצאות חודשי'!I191</f>
        <v>הנעלת ילדים לחורף</v>
      </c>
      <c r="M192" s="537">
        <f>' שיקוף הכנסות והוצאות חודשי'!J191</f>
        <v>0</v>
      </c>
      <c r="N192" s="538">
        <v>0</v>
      </c>
      <c r="O192" s="531">
        <f t="shared" si="22"/>
        <v>0</v>
      </c>
    </row>
    <row r="193" spans="1:15" ht="35.25" customHeight="1" x14ac:dyDescent="0.3">
      <c r="A193" s="273" t="str">
        <f>' שיקוף הכנסות והוצאות חודשי'!B192</f>
        <v>פורים</v>
      </c>
      <c r="B193" s="530">
        <f>' שיקוף הכנסות והוצאות חודשי'!C192</f>
        <v>0</v>
      </c>
      <c r="C193" s="274">
        <v>0</v>
      </c>
      <c r="D193" s="531">
        <f t="shared" si="20"/>
        <v>0</v>
      </c>
      <c r="E193" s="266"/>
      <c r="F193" s="273" t="str">
        <f>' שיקוף הכנסות והוצאות חודשי'!E192</f>
        <v>חינה</v>
      </c>
      <c r="G193" s="539">
        <f>' שיקוף הכנסות והוצאות חודשי'!F192</f>
        <v>0</v>
      </c>
      <c r="H193" s="540"/>
      <c r="I193" s="534">
        <v>0</v>
      </c>
      <c r="J193" s="535">
        <f t="shared" si="21"/>
        <v>0</v>
      </c>
      <c r="K193" s="541"/>
      <c r="L193" s="275" t="str">
        <f>' שיקוף הכנסות והוצאות חודשי'!I192</f>
        <v>הנעלת ילדים לקיץ</v>
      </c>
      <c r="M193" s="537">
        <f>' שיקוף הכנסות והוצאות חודשי'!J192</f>
        <v>0</v>
      </c>
      <c r="N193" s="538">
        <v>0</v>
      </c>
      <c r="O193" s="531">
        <f t="shared" si="22"/>
        <v>0</v>
      </c>
    </row>
    <row r="194" spans="1:15" ht="30.75" customHeight="1" x14ac:dyDescent="0.3">
      <c r="A194" s="273" t="str">
        <f>' שיקוף הכנסות והוצאות חודשי'!B193</f>
        <v xml:space="preserve">פסח </v>
      </c>
      <c r="B194" s="530">
        <f>' שיקוף הכנסות והוצאות חודשי'!C193</f>
        <v>0</v>
      </c>
      <c r="C194" s="274">
        <v>0</v>
      </c>
      <c r="D194" s="531">
        <f t="shared" si="20"/>
        <v>0</v>
      </c>
      <c r="E194" s="266"/>
      <c r="F194" s="273" t="str">
        <f>' שיקוף הכנסות והוצאות חודשי'!E193</f>
        <v>ימי הולדת</v>
      </c>
      <c r="G194" s="539">
        <f>' שיקוף הכנסות והוצאות חודשי'!F193</f>
        <v>0</v>
      </c>
      <c r="H194" s="540"/>
      <c r="I194" s="534">
        <v>0</v>
      </c>
      <c r="J194" s="535">
        <f t="shared" si="21"/>
        <v>0</v>
      </c>
      <c r="K194" s="541"/>
      <c r="L194" s="275" t="str">
        <f>' שיקוף הכנסות והוצאות חודשי'!I193</f>
        <v>ביגוד מבוגרים לחורף</v>
      </c>
      <c r="M194" s="537">
        <f>' שיקוף הכנסות והוצאות חודשי'!J193</f>
        <v>0</v>
      </c>
      <c r="N194" s="538">
        <v>0</v>
      </c>
      <c r="O194" s="531">
        <f t="shared" si="22"/>
        <v>0</v>
      </c>
    </row>
    <row r="195" spans="1:15" ht="48" customHeight="1" x14ac:dyDescent="0.3">
      <c r="A195" s="273" t="str">
        <f>' שיקוף הכנסות והוצאות חודשי'!B194</f>
        <v>יום העצמאות</v>
      </c>
      <c r="B195" s="530">
        <f>' שיקוף הכנסות והוצאות חודשי'!C194</f>
        <v>0</v>
      </c>
      <c r="C195" s="274">
        <v>0</v>
      </c>
      <c r="D195" s="531">
        <f t="shared" si="20"/>
        <v>0</v>
      </c>
      <c r="E195" s="266"/>
      <c r="F195" s="273" t="str">
        <f>' שיקוף הכנסות והוצאות חודשי'!E194</f>
        <v>אירוע בעבודה</v>
      </c>
      <c r="G195" s="539">
        <f>' שיקוף הכנסות והוצאות חודשי'!F194</f>
        <v>0</v>
      </c>
      <c r="H195" s="540"/>
      <c r="I195" s="534">
        <v>0</v>
      </c>
      <c r="J195" s="535">
        <f t="shared" si="21"/>
        <v>0</v>
      </c>
      <c r="K195" s="541"/>
      <c r="L195" s="275" t="str">
        <f>' שיקוף הכנסות והוצאות חודשי'!I194</f>
        <v>ביגוד מבוגרים לקיץ</v>
      </c>
      <c r="M195" s="537">
        <f>' שיקוף הכנסות והוצאות חודשי'!J194</f>
        <v>0</v>
      </c>
      <c r="N195" s="538">
        <v>0</v>
      </c>
      <c r="O195" s="531">
        <f t="shared" si="22"/>
        <v>0</v>
      </c>
    </row>
    <row r="196" spans="1:15" ht="48" customHeight="1" x14ac:dyDescent="0.3">
      <c r="A196" s="273" t="str">
        <f>' שיקוף הכנסות והוצאות חודשי'!B195</f>
        <v>תפילין, ציצית, מזוזות</v>
      </c>
      <c r="B196" s="530">
        <f>' שיקוף הכנסות והוצאות חודשי'!C195</f>
        <v>0</v>
      </c>
      <c r="C196" s="274">
        <v>0</v>
      </c>
      <c r="D196" s="531">
        <f t="shared" si="20"/>
        <v>0</v>
      </c>
      <c r="E196" s="266"/>
      <c r="F196" s="273" t="str">
        <f>' שיקוף הכנסות והוצאות חודשי'!E195</f>
        <v>מתנות למורה/גננת</v>
      </c>
      <c r="G196" s="539">
        <f>' שיקוף הכנסות והוצאות חודשי'!F195</f>
        <v>0</v>
      </c>
      <c r="H196" s="540"/>
      <c r="I196" s="534">
        <v>0</v>
      </c>
      <c r="J196" s="535">
        <f t="shared" si="21"/>
        <v>0</v>
      </c>
      <c r="K196" s="541"/>
      <c r="L196" s="275" t="str">
        <f>' שיקוף הכנסות והוצאות חודשי'!I195</f>
        <v>הנעלת מבוגרים לחורף</v>
      </c>
      <c r="M196" s="537">
        <f>' שיקוף הכנסות והוצאות חודשי'!J195</f>
        <v>0</v>
      </c>
      <c r="N196" s="538">
        <v>0</v>
      </c>
      <c r="O196" s="531">
        <f t="shared" si="22"/>
        <v>0</v>
      </c>
    </row>
    <row r="197" spans="1:15" ht="44.25" customHeight="1" x14ac:dyDescent="0.3">
      <c r="A197" s="543" t="str">
        <f>' שיקוף הכנסות והוצאות חודשי'!B196</f>
        <v>מקומות בבית הכנסת</v>
      </c>
      <c r="B197" s="530">
        <f>' שיקוף הכנסות והוצאות חודשי'!C196</f>
        <v>0</v>
      </c>
      <c r="C197" s="274">
        <v>0</v>
      </c>
      <c r="D197" s="531">
        <f t="shared" si="20"/>
        <v>0</v>
      </c>
      <c r="E197" s="266"/>
      <c r="F197" s="543" t="str">
        <f>' שיקוף הכנסות והוצאות חודשי'!E196</f>
        <v>אחר</v>
      </c>
      <c r="G197" s="539">
        <f>' שיקוף הכנסות והוצאות חודשי'!F196</f>
        <v>0</v>
      </c>
      <c r="H197" s="540"/>
      <c r="I197" s="534">
        <v>0</v>
      </c>
      <c r="J197" s="535">
        <f t="shared" si="21"/>
        <v>0</v>
      </c>
      <c r="K197" s="541"/>
      <c r="L197" s="544" t="str">
        <f>' שיקוף הכנסות והוצאות חודשי'!I196</f>
        <v>הנעלת מבוגרים לקיץ</v>
      </c>
      <c r="M197" s="537">
        <f>' שיקוף הכנסות והוצאות חודשי'!J196</f>
        <v>0</v>
      </c>
      <c r="N197" s="538">
        <v>0</v>
      </c>
      <c r="O197" s="531">
        <f t="shared" si="22"/>
        <v>0</v>
      </c>
    </row>
    <row r="198" spans="1:15" ht="15.75" customHeight="1" x14ac:dyDescent="0.3">
      <c r="A198" s="273" t="str">
        <f>' שיקוף הכנסות והוצאות חודשי'!B197</f>
        <v>פיאה</v>
      </c>
      <c r="B198" s="530">
        <f>' שיקוף הכנסות והוצאות חודשי'!C197</f>
        <v>0</v>
      </c>
      <c r="C198" s="274">
        <v>0</v>
      </c>
      <c r="D198" s="531">
        <f t="shared" si="20"/>
        <v>0</v>
      </c>
      <c r="E198" s="266"/>
      <c r="F198" s="543" t="str">
        <f>' שיקוף הכנסות והוצאות חודשי'!E197</f>
        <v>אחר</v>
      </c>
      <c r="G198" s="539">
        <f>' שיקוף הכנסות והוצאות חודשי'!F197</f>
        <v>0</v>
      </c>
      <c r="H198" s="540"/>
      <c r="I198" s="534">
        <v>0</v>
      </c>
      <c r="J198" s="535">
        <f t="shared" si="21"/>
        <v>0</v>
      </c>
      <c r="K198" s="541"/>
      <c r="L198" s="544" t="str">
        <f>' שיקוף הכנסות והוצאות חודשי'!I197</f>
        <v>אחר</v>
      </c>
      <c r="M198" s="537">
        <f>' שיקוף הכנסות והוצאות חודשי'!J197</f>
        <v>0</v>
      </c>
      <c r="N198" s="538">
        <v>0</v>
      </c>
      <c r="O198" s="531">
        <f t="shared" si="22"/>
        <v>0</v>
      </c>
    </row>
    <row r="199" spans="1:15" ht="15.75" customHeight="1" x14ac:dyDescent="0.3">
      <c r="A199" s="542" t="str">
        <f>' שיקוף הכנסות והוצאות חודשי'!B198</f>
        <v>מקווה</v>
      </c>
      <c r="B199" s="530">
        <f>' שיקוף הכנסות והוצאות חודשי'!C198</f>
        <v>0</v>
      </c>
      <c r="C199" s="274">
        <v>0</v>
      </c>
      <c r="D199" s="531">
        <f t="shared" si="20"/>
        <v>0</v>
      </c>
      <c r="E199" s="266"/>
      <c r="F199" s="543" t="str">
        <f>' שיקוף הכנסות והוצאות חודשי'!E198</f>
        <v>אחר</v>
      </c>
      <c r="G199" s="539">
        <f>' שיקוף הכנסות והוצאות חודשי'!F198</f>
        <v>0</v>
      </c>
      <c r="H199" s="540"/>
      <c r="I199" s="534">
        <v>0</v>
      </c>
      <c r="J199" s="535">
        <f t="shared" si="21"/>
        <v>0</v>
      </c>
      <c r="K199" s="541"/>
      <c r="L199" s="544" t="str">
        <f>' שיקוף הכנסות והוצאות חודשי'!I198</f>
        <v>אחר</v>
      </c>
      <c r="M199" s="537">
        <f>' שיקוף הכנסות והוצאות חודשי'!J198</f>
        <v>0</v>
      </c>
      <c r="N199" s="538">
        <v>0</v>
      </c>
      <c r="O199" s="531">
        <f t="shared" si="22"/>
        <v>0</v>
      </c>
    </row>
    <row r="200" spans="1:15" ht="15.75" customHeight="1" x14ac:dyDescent="0.3">
      <c r="A200" s="273" t="str">
        <f>' שיקוף הכנסות והוצאות חודשי'!B199</f>
        <v>אחר</v>
      </c>
      <c r="B200" s="530">
        <f>' שיקוף הכנסות והוצאות חודשי'!C199</f>
        <v>0</v>
      </c>
      <c r="C200" s="274">
        <v>0</v>
      </c>
      <c r="D200" s="531">
        <f t="shared" si="20"/>
        <v>0</v>
      </c>
      <c r="E200" s="266"/>
      <c r="F200" s="543" t="str">
        <f>' שיקוף הכנסות והוצאות חודשי'!E199</f>
        <v>אחר</v>
      </c>
      <c r="G200" s="539">
        <f>' שיקוף הכנסות והוצאות חודשי'!F199</f>
        <v>0</v>
      </c>
      <c r="H200" s="540"/>
      <c r="I200" s="534">
        <v>0</v>
      </c>
      <c r="J200" s="535">
        <f t="shared" si="21"/>
        <v>0</v>
      </c>
      <c r="K200" s="541"/>
      <c r="L200" s="544" t="str">
        <f>' שיקוף הכנסות והוצאות חודשי'!I199</f>
        <v>אחר</v>
      </c>
      <c r="M200" s="537">
        <f>' שיקוף הכנסות והוצאות חודשי'!J199</f>
        <v>0</v>
      </c>
      <c r="N200" s="538">
        <v>0</v>
      </c>
      <c r="O200" s="531">
        <f t="shared" si="22"/>
        <v>0</v>
      </c>
    </row>
    <row r="201" spans="1:15" ht="15.75" customHeight="1" x14ac:dyDescent="0.3">
      <c r="A201" s="273" t="str">
        <f>' שיקוף הכנסות והוצאות חודשי'!B200</f>
        <v>אחר</v>
      </c>
      <c r="B201" s="530">
        <f>' שיקוף הכנסות והוצאות חודשי'!C200</f>
        <v>0</v>
      </c>
      <c r="C201" s="274">
        <v>0</v>
      </c>
      <c r="D201" s="531">
        <f t="shared" si="20"/>
        <v>0</v>
      </c>
      <c r="E201" s="266"/>
      <c r="F201" s="543" t="str">
        <f>' שיקוף הכנסות והוצאות חודשי'!E200</f>
        <v>אחר</v>
      </c>
      <c r="G201" s="539">
        <f>' שיקוף הכנסות והוצאות חודשי'!F200</f>
        <v>0</v>
      </c>
      <c r="H201" s="540"/>
      <c r="I201" s="534">
        <v>0</v>
      </c>
      <c r="J201" s="535">
        <f t="shared" si="21"/>
        <v>0</v>
      </c>
      <c r="K201" s="541"/>
      <c r="L201" s="544" t="str">
        <f>' שיקוף הכנסות והוצאות חודשי'!I200</f>
        <v>אחר</v>
      </c>
      <c r="M201" s="537">
        <f>' שיקוף הכנסות והוצאות חודשי'!J200</f>
        <v>0</v>
      </c>
      <c r="N201" s="538">
        <v>0</v>
      </c>
      <c r="O201" s="531">
        <f t="shared" si="22"/>
        <v>0</v>
      </c>
    </row>
    <row r="202" spans="1:15" ht="15.75" customHeight="1" x14ac:dyDescent="0.3">
      <c r="A202" s="273" t="str">
        <f>' שיקוף הכנסות והוצאות חודשי'!B201</f>
        <v>אחר</v>
      </c>
      <c r="B202" s="530">
        <f>' שיקוף הכנסות והוצאות חודשי'!C201</f>
        <v>0</v>
      </c>
      <c r="C202" s="274">
        <v>0</v>
      </c>
      <c r="D202" s="531">
        <f t="shared" si="20"/>
        <v>0</v>
      </c>
      <c r="E202" s="266"/>
      <c r="F202" s="543" t="str">
        <f>' שיקוף הכנסות והוצאות חודשי'!E201</f>
        <v>אחר</v>
      </c>
      <c r="G202" s="545">
        <f>' שיקוף הכנסות והוצאות חודשי'!F201</f>
        <v>0</v>
      </c>
      <c r="H202" s="546"/>
      <c r="I202" s="534">
        <v>0</v>
      </c>
      <c r="J202" s="535">
        <f t="shared" si="21"/>
        <v>0</v>
      </c>
      <c r="K202" s="541"/>
      <c r="L202" s="544" t="str">
        <f>' שיקוף הכנסות והוצאות חודשי'!I201</f>
        <v>אחר</v>
      </c>
      <c r="M202" s="537">
        <f>' שיקוף הכנסות והוצאות חודשי'!J201</f>
        <v>0</v>
      </c>
      <c r="N202" s="538">
        <v>0</v>
      </c>
      <c r="O202" s="531">
        <f t="shared" si="22"/>
        <v>0</v>
      </c>
    </row>
    <row r="203" spans="1:15" ht="15.75" customHeight="1" x14ac:dyDescent="0.3">
      <c r="A203" s="547" t="s">
        <v>78</v>
      </c>
      <c r="B203" s="548"/>
      <c r="C203" s="549">
        <f t="shared" ref="C203:D203" si="23">SUM(C190:C202)</f>
        <v>0</v>
      </c>
      <c r="D203" s="549">
        <f t="shared" si="23"/>
        <v>0</v>
      </c>
      <c r="E203" s="266"/>
      <c r="F203" s="547" t="s">
        <v>78</v>
      </c>
      <c r="G203" s="550">
        <f>SUM(G190:G202)</f>
        <v>0</v>
      </c>
      <c r="H203" s="551"/>
      <c r="I203" s="552">
        <f t="shared" ref="I203:J203" si="24">SUM(I190:I202)</f>
        <v>0</v>
      </c>
      <c r="J203" s="549">
        <f t="shared" si="24"/>
        <v>0</v>
      </c>
      <c r="K203" s="541"/>
      <c r="L203" s="547" t="s">
        <v>78</v>
      </c>
      <c r="M203" s="549">
        <f t="shared" ref="M203:O203" si="25">SUM(M190:M202)</f>
        <v>0</v>
      </c>
      <c r="N203" s="549">
        <f t="shared" si="25"/>
        <v>0</v>
      </c>
      <c r="O203" s="549">
        <f t="shared" si="25"/>
        <v>0</v>
      </c>
    </row>
    <row r="204" spans="1:15" ht="15.75" customHeight="1" x14ac:dyDescent="0.3">
      <c r="A204" s="547" t="s">
        <v>271</v>
      </c>
      <c r="B204" s="548"/>
      <c r="C204" s="549">
        <f t="shared" ref="C204:D204" si="26">C203/12</f>
        <v>0</v>
      </c>
      <c r="D204" s="549">
        <f t="shared" si="26"/>
        <v>0</v>
      </c>
      <c r="E204" s="266"/>
      <c r="F204" s="547" t="s">
        <v>271</v>
      </c>
      <c r="G204" s="550">
        <f>G203/12</f>
        <v>0</v>
      </c>
      <c r="H204" s="551"/>
      <c r="I204" s="552">
        <f t="shared" ref="I204:J204" si="27">I203/12</f>
        <v>0</v>
      </c>
      <c r="J204" s="549">
        <f t="shared" si="27"/>
        <v>0</v>
      </c>
      <c r="K204" s="553"/>
      <c r="L204" s="547" t="s">
        <v>271</v>
      </c>
      <c r="M204" s="549">
        <f t="shared" ref="M204:O204" si="28">M203/12</f>
        <v>0</v>
      </c>
      <c r="N204" s="549">
        <f t="shared" si="28"/>
        <v>0</v>
      </c>
      <c r="O204" s="549">
        <f t="shared" si="28"/>
        <v>0</v>
      </c>
    </row>
  </sheetData>
  <mergeCells count="69">
    <mergeCell ref="A55:B65"/>
    <mergeCell ref="A67:B73"/>
    <mergeCell ref="C74:D74"/>
    <mergeCell ref="E74:F74"/>
    <mergeCell ref="A74:B74"/>
    <mergeCell ref="A75:B75"/>
    <mergeCell ref="A76:B76"/>
    <mergeCell ref="F78:G78"/>
    <mergeCell ref="A80:B80"/>
    <mergeCell ref="A81:B100"/>
    <mergeCell ref="A102:B107"/>
    <mergeCell ref="A139:B150"/>
    <mergeCell ref="A188:D188"/>
    <mergeCell ref="F188:J188"/>
    <mergeCell ref="L188:O188"/>
    <mergeCell ref="A109:B116"/>
    <mergeCell ref="A118:B125"/>
    <mergeCell ref="A127:B137"/>
    <mergeCell ref="A151:E151"/>
    <mergeCell ref="F151:G151"/>
    <mergeCell ref="A153:G153"/>
    <mergeCell ref="H167:H168"/>
    <mergeCell ref="A171:B180"/>
    <mergeCell ref="A182:E182"/>
    <mergeCell ref="F182:G182"/>
    <mergeCell ref="A184:E184"/>
    <mergeCell ref="F184:G184"/>
    <mergeCell ref="A1:G3"/>
    <mergeCell ref="I1:N3"/>
    <mergeCell ref="A5:B5"/>
    <mergeCell ref="I5:J5"/>
    <mergeCell ref="A6:B17"/>
    <mergeCell ref="I6:J14"/>
    <mergeCell ref="I15:M15"/>
    <mergeCell ref="I16:J16"/>
    <mergeCell ref="I17:J22"/>
    <mergeCell ref="A19:B37"/>
    <mergeCell ref="I23:M23"/>
    <mergeCell ref="I24:N24"/>
    <mergeCell ref="I35:M35"/>
    <mergeCell ref="I36:N36"/>
    <mergeCell ref="I37:M37"/>
    <mergeCell ref="N70:N71"/>
    <mergeCell ref="L73:L75"/>
    <mergeCell ref="M73:M75"/>
    <mergeCell ref="K45:K46"/>
    <mergeCell ref="L45:L46"/>
    <mergeCell ref="M45:M46"/>
    <mergeCell ref="N45:N46"/>
    <mergeCell ref="N48:N49"/>
    <mergeCell ref="I47:I48"/>
    <mergeCell ref="K47:K48"/>
    <mergeCell ref="A54:G54"/>
    <mergeCell ref="I39:M40"/>
    <mergeCell ref="N39:N40"/>
    <mergeCell ref="I41:M42"/>
    <mergeCell ref="N41:N42"/>
    <mergeCell ref="I43:M44"/>
    <mergeCell ref="N43:N44"/>
    <mergeCell ref="I45:I46"/>
    <mergeCell ref="N50:N51"/>
    <mergeCell ref="N52:N53"/>
    <mergeCell ref="A39:B45"/>
    <mergeCell ref="A47:B53"/>
    <mergeCell ref="I103:K103"/>
    <mergeCell ref="I104:K104"/>
    <mergeCell ref="I105:K105"/>
    <mergeCell ref="I109:K109"/>
    <mergeCell ref="H114:H115"/>
  </mergeCells>
  <conditionalFormatting sqref="N39:N40">
    <cfRule type="cellIs" dxfId="1643" priority="1" operator="lessThan">
      <formula>0</formula>
    </cfRule>
    <cfRule type="cellIs" dxfId="1642" priority="2" operator="greaterThan">
      <formula>0</formula>
    </cfRule>
  </conditionalFormatting>
  <pageMargins left="0.7" right="0.7" top="0.75" bottom="0.75" header="0" footer="0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85C564641BC5849869AD0933477BB02" ma:contentTypeVersion="18" ma:contentTypeDescription="צור מסמך חדש." ma:contentTypeScope="" ma:versionID="55a67554549a5d297716e72547d4c523">
  <xsd:schema xmlns:xsd="http://www.w3.org/2001/XMLSchema" xmlns:xs="http://www.w3.org/2001/XMLSchema" xmlns:p="http://schemas.microsoft.com/office/2006/metadata/properties" xmlns:ns2="0f422eef-5fc7-4c64-96ae-6eea566f8dd5" xmlns:ns3="825ae8f6-5565-4850-b6e5-f44fc6372387" targetNamespace="http://schemas.microsoft.com/office/2006/metadata/properties" ma:root="true" ma:fieldsID="34fe0ee382cb57028b05214369bfe175" ns2:_="" ns3:_="">
    <xsd:import namespace="0f422eef-5fc7-4c64-96ae-6eea566f8dd5"/>
    <xsd:import namespace="825ae8f6-5565-4850-b6e5-f44fc63723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422eef-5fc7-4c64-96ae-6eea566f8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תגיות תמונה" ma:readOnly="false" ma:fieldId="{5cf76f15-5ced-4ddc-b409-7134ff3c332f}" ma:taxonomyMulti="true" ma:sspId="db7f1e89-0f3e-493e-b4c7-12377c7743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5ae8f6-5565-4850-b6e5-f44fc637238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5f146cc-23b9-406a-b8fb-0c4166a59ab5}" ma:internalName="TaxCatchAll" ma:showField="CatchAllData" ma:web="825ae8f6-5565-4850-b6e5-f44fc63723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422eef-5fc7-4c64-96ae-6eea566f8dd5">
      <Terms xmlns="http://schemas.microsoft.com/office/infopath/2007/PartnerControls"/>
    </lcf76f155ced4ddcb4097134ff3c332f>
    <TaxCatchAll xmlns="825ae8f6-5565-4850-b6e5-f44fc6372387" xsi:nil="true"/>
  </documentManagement>
</p:properties>
</file>

<file path=customXml/itemProps1.xml><?xml version="1.0" encoding="utf-8"?>
<ds:datastoreItem xmlns:ds="http://schemas.openxmlformats.org/officeDocument/2006/customXml" ds:itemID="{424778DA-7D9F-49AA-A89D-946CFD3EF4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48FD13-BCA5-4F59-8BC1-4C5D40563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422eef-5fc7-4c64-96ae-6eea566f8dd5"/>
    <ds:schemaRef ds:uri="825ae8f6-5565-4850-b6e5-f44fc63723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C43C2E-F799-4E29-9CF5-AE679AA1AD56}">
  <ds:schemaRefs>
    <ds:schemaRef ds:uri="http://schemas.microsoft.com/office/2006/metadata/properties"/>
    <ds:schemaRef ds:uri="http://schemas.microsoft.com/office/infopath/2007/PartnerControls"/>
    <ds:schemaRef ds:uri="0f422eef-5fc7-4c64-96ae-6eea566f8dd5"/>
    <ds:schemaRef ds:uri="825ae8f6-5565-4850-b6e5-f44fc637238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19</vt:i4>
      </vt:variant>
      <vt:variant>
        <vt:lpstr>טווחים בעלי שם</vt:lpstr>
      </vt:variant>
      <vt:variant>
        <vt:i4>17</vt:i4>
      </vt:variant>
    </vt:vector>
  </HeadingPairs>
  <TitlesOfParts>
    <vt:vector size="36" baseType="lpstr">
      <vt:lpstr>פתיחה</vt:lpstr>
      <vt:lpstr>נתונים אישיים</vt:lpstr>
      <vt:lpstr>בנק</vt:lpstr>
      <vt:lpstr>יעדים</vt:lpstr>
      <vt:lpstr> שיקוף הכנסות והוצאות חודשי</vt:lpstr>
      <vt:lpstr>חסכונות ונכסים</vt:lpstr>
      <vt:lpstr>התחיבויות</vt:lpstr>
      <vt:lpstr>הגנות כלכליות</vt:lpstr>
      <vt:lpstr>שיפור וייעול - בניית תקציב</vt:lpstr>
      <vt:lpstr>בקרה קבועות</vt:lpstr>
      <vt:lpstr>תקציב קבוע</vt:lpstr>
      <vt:lpstr>תקציב חירום</vt:lpstr>
      <vt:lpstr>בקרה משתנות</vt:lpstr>
      <vt:lpstr>נתוני עזר</vt:lpstr>
      <vt:lpstr>ניהול ספקים</vt:lpstr>
      <vt:lpstr>שווי נקי</vt:lpstr>
      <vt:lpstr>סיכום</vt:lpstr>
      <vt:lpstr>מתי אני בחופש כלכלי</vt:lpstr>
      <vt:lpstr>הערות|מסקנות|משימות לביצוע</vt:lpstr>
      <vt:lpstr>ביגוד</vt:lpstr>
      <vt:lpstr>ביגוד_הנעלה</vt:lpstr>
      <vt:lpstr>ביגוד_חירום</vt:lpstr>
      <vt:lpstr>ביגוד_ייעול</vt:lpstr>
      <vt:lpstr>ביגוד_קבוע</vt:lpstr>
      <vt:lpstr>חגים</vt:lpstr>
      <vt:lpstr>חגים_חירום</vt:lpstr>
      <vt:lpstr>חגים_חרום</vt:lpstr>
      <vt:lpstr>חגים_ייעול</vt:lpstr>
      <vt:lpstr>חגים_קבוע</vt:lpstr>
      <vt:lpstr>חשמל</vt:lpstr>
      <vt:lpstr>מים</vt:lpstr>
      <vt:lpstr>מתנות</vt:lpstr>
      <vt:lpstr>מתנות_חירום</vt:lpstr>
      <vt:lpstr>מתנות_ייעול</vt:lpstr>
      <vt:lpstr>מתנות_קבוע</vt:lpstr>
      <vt:lpstr>שיטות_תשלום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Gitai Avraham</dc:creator>
  <cp:lastModifiedBy>אופק משפחתי – ליווי כלכלי לחיים</cp:lastModifiedBy>
  <dcterms:created xsi:type="dcterms:W3CDTF">2020-11-18T15:39:10Z</dcterms:created>
  <dcterms:modified xsi:type="dcterms:W3CDTF">2025-11-30T11:18:46Z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0x010100185C564641BC5849869AD0933477BB02</vt:lpwstr>
  </property>
  <property fmtid="{D5CDD505-2E9C-101B-9397-08002B2CF9AE}" pid="3" name="MediaServiceImageTags">
    <vt:lpwstr/>
  </property>
</Properties>
</file>